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50" windowHeight="10380" activeTab="0"/>
  </bookViews>
  <sheets>
    <sheet name="6" sheetId="1" r:id="rId1"/>
  </sheets>
  <definedNames>
    <definedName name="_xlnm.Print_Titles" localSheetId="0">'6'!$F:$G,'6'!#REF!</definedName>
    <definedName name="_xlnm.Print_Area" localSheetId="0">'6'!$A$1:$K$133</definedName>
  </definedNames>
  <calcPr fullCalcOnLoad="1"/>
</workbook>
</file>

<file path=xl/sharedStrings.xml><?xml version="1.0" encoding="utf-8"?>
<sst xmlns="http://schemas.openxmlformats.org/spreadsheetml/2006/main" count="462" uniqueCount="184">
  <si>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</si>
  <si>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</si>
  <si>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</si>
  <si>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</si>
  <si>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</si>
  <si>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0490</t>
  </si>
  <si>
    <t>Назва об’єктів відповідно  до проектно- кошторисної документації тощо</t>
  </si>
  <si>
    <t>грн.</t>
  </si>
  <si>
    <t>Нерозподілені видатки за рахунок надходження коштів від погашення регконтракту 1996 року та бюджетної позички 1999 року</t>
  </si>
  <si>
    <t>Код програмної класифікації видатків та кредитування місцевого бюджету</t>
  </si>
  <si>
    <t>Перелік об’єктів, видатки на які у 2017 році будуть проводитися за рахунок коштів бюджету розвитку</t>
  </si>
  <si>
    <t>Код ТПКВКМБ / 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</si>
  <si>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</si>
  <si>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</si>
  <si>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6310</t>
  </si>
  <si>
    <t>03</t>
  </si>
  <si>
    <t xml:space="preserve">    Старобільська районна державна адміністрація</t>
  </si>
  <si>
    <t>Реалізація заходів щодо інвестиційного розвитку території</t>
  </si>
  <si>
    <t>0731</t>
  </si>
  <si>
    <t>Багатопрофільна медична допомога населенню, що надається територіальними медичними об'єднаннями</t>
  </si>
  <si>
    <t xml:space="preserve">Капітальний ремонт Міської лікарської амбулаторії загальної практики сімейної медицини №1 вул. Слобожанська,21  м.Старобільськ Луганської області </t>
  </si>
  <si>
    <t xml:space="preserve"> Капітальний ремонт Хворостянівського фельдшерського пункту вул. Миру,11 с.Хворостянівка, Луганської області</t>
  </si>
  <si>
    <t>2180</t>
  </si>
  <si>
    <t>0726</t>
  </si>
  <si>
    <t>Первинна медична допомога населенню</t>
  </si>
  <si>
    <t>3142</t>
  </si>
  <si>
    <t>1040</t>
  </si>
  <si>
    <t>Утримання клубів для підлітків за місцем проживання</t>
  </si>
  <si>
    <t xml:space="preserve">Придбання обладнання і предметів довгострокового користування </t>
  </si>
  <si>
    <t>5041</t>
  </si>
  <si>
    <t>0810</t>
  </si>
  <si>
    <t>Утримання комунальних спортивних споруд</t>
  </si>
  <si>
    <t>Відділ  освіти  Старобільської районної державної адміністрації Луганської області</t>
  </si>
  <si>
    <t>1010</t>
  </si>
  <si>
    <t>0910</t>
  </si>
  <si>
    <t>Дошкільна освіта</t>
  </si>
  <si>
    <t>1020</t>
  </si>
  <si>
    <t>0921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</si>
  <si>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</si>
  <si>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</si>
  <si>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</si>
  <si>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</si>
  <si>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1170</t>
  </si>
  <si>
    <t>0990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</si>
  <si>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</si>
  <si>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</si>
  <si>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</si>
  <si>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1210</t>
  </si>
  <si>
    <t>Утримання інших закладів освіти</t>
  </si>
  <si>
    <t>Управління  соціального захисту населення Старобільської районної державної адміністрації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</si>
  <si>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</si>
  <si>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</si>
  <si>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8600</t>
  </si>
  <si>
    <t>0133</t>
  </si>
  <si>
    <t>Інші видатки</t>
  </si>
  <si>
    <t>Відділ культури Старобільської  районної державної адміністрації</t>
  </si>
  <si>
    <t>4060</t>
  </si>
  <si>
    <t>0824</t>
  </si>
  <si>
    <t>Бібліотеки</t>
  </si>
  <si>
    <t>4090</t>
  </si>
  <si>
    <t>0828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</si>
  <si>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</si>
  <si>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</si>
  <si>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</si>
  <si>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</si>
  <si>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0829</t>
  </si>
  <si>
    <t>Інші культурно-освітні заклади та заходи</t>
  </si>
  <si>
    <t xml:space="preserve">Капітальний ремонт зовнішніх стін будівлі ДНЗ № 5 «Незабудка» м.Старобільськ Луганської області </t>
  </si>
  <si>
    <t xml:space="preserve">Капітальний ремонт надвірного покриття в ДНЗ № 5 «Незабудка» у м.Старобільськ Луганської області </t>
  </si>
  <si>
    <t>Капітальний ремонт будівлі ДНЗ № 3 «Дзвіночок» м.Старобільськ Луганської  області</t>
  </si>
  <si>
    <t xml:space="preserve">Капітальний ремонт надвірного покриття ДНЗ № 2 «Орлятко» у м.Старобільськ Луганської області </t>
  </si>
  <si>
    <t>Придбання обладнання і предметів довгострокового користування (двох шкільних автобусів  на засадах співфінансування не менше 30 відсотків)</t>
  </si>
  <si>
    <t>Капітальний ремонт Підгорівської ЗОШ І-ІІІ ступенів Старобільської райради Луганської області по вул. Чкалова, 82, с.Підгорівка, Старобільського району Луганської області</t>
  </si>
  <si>
    <t>Капітальний ремонт спортивної зали при Шульгинському сільському будинку культури за адресою: с.Шульгинка, Старобільського району, Луганської області (завершення робіт)</t>
  </si>
  <si>
    <t>Реконструкція будівлі лікувального відділення КУ "Старобільське РТМО" по вул. Монастирська (Кірова), 67 м.Старобільськ</t>
  </si>
  <si>
    <t xml:space="preserve">Реконструкція південної трибуни спортивної споруди Старобільської районної комунальної установи ФСК «Колос» за   адресою м. Старобільськ, вул.Руднєва, буд.1 </t>
  </si>
  <si>
    <t xml:space="preserve">Капітальний ремонт з термомодернізацією огороджувальних конструкцій сільського Будинку культури с. Половинкине, вул.Центральна, буд. 22,  Старобільського району, Луганської області </t>
  </si>
  <si>
    <t>Капітальний ремонт будівлі дитячого відділення КУ "Старобільське РТМО" за адресою м. Старобільськ, вул. Монастирська, 67 (корегування проектно - кошторисної документації)</t>
  </si>
  <si>
    <r>
      <t xml:space="preserve">Придбання обладнання і предметів довгострокового користування на облаштування спортивних майданчиків </t>
    </r>
    <r>
      <rPr>
        <sz val="8"/>
        <color indexed="8"/>
        <rFont val="Times New Roman"/>
        <family val="1"/>
      </rPr>
      <t>(за рахунок залишку на початок року інших субвенцій наданих Луганським обласним бюджетом)</t>
    </r>
  </si>
  <si>
    <r>
      <t xml:space="preserve">Придбання обладнання і предметів довгострокового користування для   Калмиківського сільського клубу                 </t>
    </r>
    <r>
      <rPr>
        <sz val="8"/>
        <color indexed="8"/>
        <rFont val="Times New Roman"/>
        <family val="1"/>
      </rPr>
      <t>(за рахунок інших субвенцій від Калмиківської сільської ради)</t>
    </r>
  </si>
  <si>
    <r>
      <t xml:space="preserve">Придбання обладнання і предметів довгострокового користування для бібліотеки - філії №17 с. Веселе  Старобільського району ЦБС     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Веселівської сільської ради)</t>
    </r>
  </si>
  <si>
    <r>
      <t xml:space="preserve">Придбання обладнання і предметів довгострокового користування для бібліотеки – філії №23 села Садки Старобільського району ЦБС       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Садківської сільської ради)</t>
    </r>
  </si>
  <si>
    <r>
      <t xml:space="preserve">Придбання обладнання і предметів довгострокового користування - оснащення підрозділів соціального захисту населення комп`ютерною технікою                              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 Луганського обласного бюджету)</t>
    </r>
  </si>
  <si>
    <r>
      <t xml:space="preserve">Капітальний ремонт з термомодернізацією огороджувальних конструкцій сільського Будинку культури с. Половинкине, вул.Центральна, буд. 22,  Старобільського району, Луганської області                        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Половинкинської сільської ради)</t>
    </r>
  </si>
  <si>
    <r>
      <t xml:space="preserve">Придбання обладнання і предметів довгострокового користування  Підгорівській сільській-лікарській амбулаторії загальної практики сімейної медицини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Підгорівської сільської ради)</t>
    </r>
  </si>
  <si>
    <r>
      <t xml:space="preserve">Придбання обладнання і предметів довгострокового користування для Половинкинської  сільської лікарської амбулаторії загальної практики - сімейної медицини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Половинкинської сільської ради)</t>
    </r>
  </si>
  <si>
    <r>
      <t xml:space="preserve">Придбання обладнання і предметів довгострокового користування для Веселівської сільської лікарської амбулаторії загальної практики сімейної медицини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(за рахунок інших субвенцій від Веселівської сільської ради)</t>
    </r>
  </si>
  <si>
    <r>
      <t>Придбання обладнання і предметів довгострокового користування для Калмиківської ЗОШ  І - ІІІ ступенів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(за рахунок інших субвенцій від Калмиківської сільської ради)</t>
    </r>
  </si>
  <si>
    <r>
      <t xml:space="preserve">Придбання обладнання і предметів довгострокового користування для Опорного навчального закладу "Половинкинська загальноосвітня школа І-ІІІ ступенів Старобільського району Луганської області"                       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Половинкинської сільської ради)</t>
    </r>
  </si>
  <si>
    <r>
      <t xml:space="preserve">Придбання обладнання і предметів довгострокового користування для Садківської ЗОШ І-ІІ ст.                                                                                                               </t>
    </r>
    <r>
      <rPr>
        <sz val="8"/>
        <color indexed="8"/>
        <rFont val="Times New Roman"/>
        <family val="1"/>
      </rPr>
      <t>(за рахунок інших субвенцій від Садківської сільської ради)</t>
    </r>
  </si>
  <si>
    <r>
      <t xml:space="preserve">Капітальний ремонт (заміна вікон)  Калмиківської ЗОШ  І - ІІІ ст. по вул. Аграрна, 71а, с. Калмиківка, Старобільський район Луганської області                  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(за рахунок інших субвенцій від Калмиківської сільської ради)</t>
    </r>
  </si>
  <si>
    <t xml:space="preserve">Капітальний ремонт (заміна вікон)  Калмиківської ЗОШ  І - ІІІ ст. по вул. Аграрна, 71а, с. Калмиківка, Старобільський район Луганської області             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</si>
  <si>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</si>
  <si>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</si>
  <si>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</si>
  <si>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Придбання обладнання і предметів довгострокового користування  (за рахунок додаткової дотації з Луганського обласного бюджету)</t>
  </si>
  <si>
    <t>Придбання обладнання і предметів довгострокового користування  Шульгинській сільській-лікарській амбулаторії загальної практики сімейної медицини     (за рахунок інших субвенцій від Шульгинської сільської ради)</t>
  </si>
  <si>
    <t>Капітальний ремонт з термомодернізацією огороджувальних конструкцій сільського Будинку культури с. Половинкине, вул.Центральна, буд. 22,  Старобільського району, Луганської області    (за рахунок інших субвенцій від Половинкинської сільської ради)</t>
  </si>
  <si>
    <t>Управління фінансів Старобільської районної державної адміністрації</t>
  </si>
  <si>
    <t>Інші субвенції</t>
  </si>
  <si>
    <t>8800</t>
  </si>
  <si>
    <r>
      <t>Реконструкція Старобільського районного Будинку творчості дітей та юнацтва по вул.Чернишевського, 26, м.Старобільськ, Луганської області</t>
    </r>
    <r>
      <rPr>
        <b/>
        <sz val="11"/>
        <color indexed="8"/>
        <rFont val="Times New Roman"/>
        <family val="1"/>
      </rPr>
      <t xml:space="preserve"> (співфінансування проекту)</t>
    </r>
  </si>
  <si>
    <t>Інша субвенція на співфінансування проекту -"Капітальний ремонт дошкільного навчального закладу в с. Лиман вул. Пізника, 1б, Старобільського району, Луганської області"</t>
  </si>
  <si>
    <t>Придбання обладнання і предметів довгострокового користування  для хірургічного відділення №1 Центральної районної лікарні КУ "Старобільське РТМО"( за рахунок інших субвенцій від Шульгинської сільської ради)</t>
  </si>
  <si>
    <t>Придбання обладнання і предметів довгострокового користування для  ДНЗ "Ластівка" ясла-садок с.Підгорівка   (за рахунок інших субвенцій від Підгорівської сільської ради)</t>
  </si>
  <si>
    <t>Капітальний ремонт по заміні вікон на енергозберігаючі в Підгорівському комунальному дошкільному навчальному закладі (ясла-садок) "Ластівка" по вул.Чкалова, 66А, с.Підгорівка Старобільський район Луганської області    (за рахунок інших субвенцій від Підгорівської сільської ради)</t>
  </si>
  <si>
    <t>Капітальний ремонт Підгорівської ЗОШ І-ІІІ ступенів Старобільської райради Луганської області по вул.Чкалова, 82,с.Підгорівка, Старобільського району Луганської області  (за рахунок інших субвенцій від Підгорівської сільської ради)</t>
  </si>
  <si>
    <t>Придбання обладнання і предметів довгострокового користування для бібліотеки – філії № 3 с. Байдівка Старобільського району ЦБС                                                                     (за рахунок інших субвенцій від Байдівської сільської ради)</t>
  </si>
  <si>
    <t>Придбання обладнання і предметів довгострокового користування для  бібліотекі-філії № 28 села Шпотине Старобільського району ЦБС (за рахунок інших субвенцій від Шпотинської сільської ради)</t>
  </si>
  <si>
    <r>
      <t xml:space="preserve">Придбання обладнання і предметів довгострокового користування для   Шпотинського сільського клубу, с. Шпотине Старобільського району Луганської області              </t>
    </r>
    <r>
      <rPr>
        <sz val="8"/>
        <color indexed="8"/>
        <rFont val="Times New Roman"/>
        <family val="1"/>
      </rPr>
      <t>(за рахунок інших субвенцій від Шпотинської сільської ради)</t>
    </r>
  </si>
  <si>
    <t>Придбання обладнання і предметів довгострокового користування  для Шпотинського фельдшерського пункту, с. Шпотине Старобільського району Луганської області    (за рахунок інших субвенцій від Шпотинської сільської ради)</t>
  </si>
  <si>
    <t>01</t>
  </si>
  <si>
    <t>Старобільська районна рада</t>
  </si>
  <si>
    <t>Внески до статутного капіталу суб’єктів господарювання</t>
  </si>
  <si>
    <t>Внески до статутного фонду РКП "Старобільськвода" на організацію роботи РКП "Старобільськвода" (Міловська дільниця)</t>
  </si>
  <si>
    <t>Капітальний ремонт дитячо-юнацького клубу "Орля" на кв. Ватутіна, 9 а у м. Старобільськ Луганської області</t>
  </si>
  <si>
    <t>Капітальний ремонт Хворостянівської ЗОШ І-ІІ ступенів в с. Хворостянівка Старобільського району , Луганської області (Виготовлення проектно-кошторисної документації та проведення робіт по заміні вікон та дверей)</t>
  </si>
  <si>
    <t>Капітальний ремонт по заміні вікон Старобільської ЗОШ  І ст. по вул.Трудова ,27,м.Старобільськ Луганської області (виготовлення проектно-кошторисної документації та проведення робіт по заміні вікон та дверей)</t>
  </si>
  <si>
    <t>Реконструкція Курячівської загальноосвітньої школи І-ІІ ступенів з добудовою спортивної зали Старобільської районної ради Луганської області по вул. Центральна,91 с. Курячівка, Старобільського району Луганської області (виготовлення проектно-кошторисної документації)</t>
  </si>
  <si>
    <r>
      <t xml:space="preserve">Придбання обладнання і предметів довгострокового користування для  Шульгинського сільського клубу                                                       </t>
    </r>
    <r>
      <rPr>
        <sz val="8"/>
        <color indexed="8"/>
        <rFont val="Times New Roman"/>
        <family val="1"/>
      </rPr>
      <t xml:space="preserve">  (за рахунок інших субвенцій від Шульгинської сільської ради)</t>
    </r>
  </si>
  <si>
    <t>Реконструкція "Старобільської Центральної районної лікарні" Луганської області,  м. Старобільськ, вул. Монастирська (Кірова), 67 Електропостачання пологового та хірургічного відділення</t>
  </si>
  <si>
    <t>Капітальний ремонт хірургічного відділення КУ «Старорбільське РТМО» по вул. Монастирська, 67, м.Старобільськ, Луганська область</t>
  </si>
  <si>
    <t>Реконструкція спортивного майданчику під створення спортивних полів зі штучним покриттям в Підгорівській ЗОШ І-ІІІ ступенів по вул.Чкалова, буд.82, с.Підгорівка Старобільського району, Луганської області (виготовлення проектно-кошторисної документації та проведення експертизи)</t>
  </si>
  <si>
    <t>Реконструкція спортивного майданчику під створення спортивних полів зі штучним покриттям в Половинкинській ЗОШ І-ІІІ ступенів по пл. Дружби,19, с.Половинкине Старобільського району, Луганської області (виготовлення проектно-кошторисної документації та проведення експертизи)</t>
  </si>
  <si>
    <t>Придбання обладнання і предметів довгострокового користування для Шульгинської ЗОШ  І - ІІІ ступенів  (за рахунок інших субвенцій від Шульгинської сільської ради)</t>
  </si>
  <si>
    <t>Капітальний ремонт з термомодернізацією огороджувальних конструкцій сільського Будинку культури с. Половинкине, вул.Центральна, буд. 22,  Старобільського району, Луганської області                                                                                      (за рахунок інших субвенцій від Половинкинської сільської ради)</t>
  </si>
  <si>
    <t>Придбання обладнання і предметів довгострокового користування для  Підгорівського сільського Будинку культури (за рахунок інших субвенцій від Підгорівської сільської ради)</t>
  </si>
  <si>
    <r>
      <t xml:space="preserve">Капітальний ремонт загальноосвітньої школи I—II ступенів в с. Хворостянівка Старобільського району по вул. Миру, 17                   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 (за рахунок субвенції з державного бюджету місцевим бюджетам на здійснення заходів щодо соціально-економічного розвитку окремих територій)</t>
    </r>
  </si>
  <si>
    <r>
      <t xml:space="preserve">Капітальний ремонт загальноосвітньої школи I—II ступенів в с. Хворостянівка Старобільського району по вул. Миру, 17 - співфінансування об`єкту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 (за рахунок іншої субвенції від Хворостянівського сільського бюджету)</t>
    </r>
  </si>
  <si>
    <r>
      <t xml:space="preserve">Придбання обладнання і предметів довгострокового користування для бібліотеки – філії №29 села Шульгинка Старобільського району ЦБС </t>
    </r>
    <r>
      <rPr>
        <sz val="8"/>
        <color indexed="8"/>
        <rFont val="Times New Roman"/>
        <family val="1"/>
      </rPr>
      <t>(за рахунок інших субвенцій від Шульгинської сільської ради)</t>
    </r>
  </si>
  <si>
    <r>
      <t xml:space="preserve">Придбання обладнання і предметів довгострокового користування по Підгорівській бібліотекі-філії № 19 Старобільського району ЦБС                                                                   </t>
    </r>
    <r>
      <rPr>
        <sz val="8"/>
        <color indexed="8"/>
        <rFont val="Times New Roman"/>
        <family val="1"/>
      </rPr>
      <t xml:space="preserve">  (за рахунок інших субвенцій від Підгорівської сільської ради)</t>
    </r>
  </si>
  <si>
    <t>Придбання обладнання і предметів довгострокового користування для Малохатського сільського будинку культури  (за рахунок інших субвенцій від Малохатської сільської ради)</t>
  </si>
  <si>
    <r>
      <t xml:space="preserve">Виготовлення проетно-кошторисної документації по капітальному ремонту даху Малохатського сільського будинку культури                                    </t>
    </r>
    <r>
      <rPr>
        <sz val="8"/>
        <color indexed="8"/>
        <rFont val="Times New Roman"/>
        <family val="1"/>
      </rPr>
      <t xml:space="preserve"> (за рахунок інших субвенцій від Малохатської сільської ради)</t>
    </r>
  </si>
  <si>
    <r>
      <t xml:space="preserve">Капітальний ремонт Нижньопокровського сільського клубу                                                                                 </t>
    </r>
    <r>
      <rPr>
        <sz val="8"/>
        <color indexed="8"/>
        <rFont val="Times New Roman"/>
        <family val="1"/>
      </rPr>
      <t xml:space="preserve"> (за рахунок інших субвенцій від Нижньопокровської сільської ради)</t>
    </r>
  </si>
  <si>
    <t>Заступник голови районної ради                                                                                                                                                С.А.Домарєв</t>
  </si>
  <si>
    <t>Капітальний ремонт рентгенокабінету КУ "Старобільське РТМО" за адресою: вул. Монастирська, 67, м. Старобільськ, Луганської області</t>
  </si>
  <si>
    <t xml:space="preserve">Капітальний ремонт реанімаційного відділення КУ "Старобільське РТМО" за адресою: вул. Монастирська, 67, м. Старобільськ, Луганської області </t>
  </si>
  <si>
    <r>
      <t xml:space="preserve">Придбання обладнання і предметів довгострокового користування - придбання шкільних автобусів                                        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(інша субвенція на придбання шкільних автобусів від Луганського обласного бюджету за рахунок залишку коштів непідконтрольних територій за 2017 рік)</t>
    </r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</si>
  <si>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</si>
  <si>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</si>
  <si>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</si>
  <si>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хірургічного відділення КУ «Старобільське РТМО» за адресою м. Старобільськ, вул. Монастирська,67  (ремонт опалювальної системи, улаштування укосів на вікнах і дверних прорізів)</t>
  </si>
  <si>
    <t xml:space="preserve">Капітальний ремонт Старобільського комунального дошкільного навчального закладу  (ясла-садок) № 8 «Джерельце» по вул. Старотаганрогська, 107 а, м. Старобільськ Луганської області» (виготовлення проектно–кошторисної документації та проведення ремонтних робіт) </t>
  </si>
  <si>
    <t>Капітальний ремонт будівлі, зал боксу, Старобільської РКУ ФСК «Колос» за адресою: м.Старобільськ, вул..Центральна, буд.33 (завершення капітального ремонту)</t>
  </si>
  <si>
    <t xml:space="preserve">Реконструкції площинних споруд СРКУ ФСК «Колос». Перша черга «Реконстукція універсального спортивного майданчику для гри в хокей, великий теніс, міні-футбол, ковзання на ковзанах», за адресою: м.Старобільськ, вул..Руднєва, б.1 </t>
  </si>
  <si>
    <t>Капітальний ремонт Старобільської ЗОШ ІІ-ІІІ ст. №2 по пл. Гоголя ,3а, м. Старобільськ Луганської області із заміною покрівлі, улаштування зовнішнього освітлення та комплексного спортивного майданчику (виготовлення проектно-кошторисної документації)</t>
  </si>
  <si>
    <t>Капітальний ремонт Верхньопокровської ЗОШ І-ІІ ст. по вул. Молодіжна,12, с. Верхня Покровка, Старобільський район Луганської області (виготовлення проектно–кошторисної документації та проведення ремонтних робіт)</t>
  </si>
  <si>
    <t>1200</t>
  </si>
  <si>
    <t>Здійснення централізованого господарського обслуговування</t>
  </si>
  <si>
    <r>
      <t xml:space="preserve">Придбання обладнання і предметів довгострокового користування </t>
    </r>
    <r>
      <rPr>
        <sz val="8"/>
        <color indexed="8"/>
        <rFont val="Times New Roman"/>
        <family val="1"/>
      </rPr>
      <t>(інша субвенція з Луганського обласного бюджету на придбання музичних інструментів для шкіл естетичного виховання)</t>
    </r>
  </si>
  <si>
    <t>Капітальний ремонт додаткового виходу з адміністративної будівлі на першому поверсі за адресою: м. Старобільськ, вул.. Центральна, б. 35</t>
  </si>
  <si>
    <t>Капітальний ремонт стоматологічного відділення КУ «Старобільське РТМО» за адресою м. Старобільськ, вул. Велика Садова,18 (виготовлення проектно - кошторисної документації)</t>
  </si>
  <si>
    <t>Багатопрофільна медична допомога населенню, що надається територіальними медичними об`єднаннями</t>
  </si>
  <si>
    <t>Придбання обладнання і предметів довгострокового користування (за рахунок додаткової дотації з Луганського обласного бюджету)</t>
  </si>
  <si>
    <t>Капітальний ремонт Старобільського районного Будинку культури ім. Т.Г.Шевченка, м. Старобільськ, по вул. Центральна, 33 Луганської області (за рахунок іншої субвенції  з Луганського обласного бюджету)</t>
  </si>
  <si>
    <t>Капітальний ремонт сходових кліток адміністративної будівлі Старобільської районної ради за адресою: м. Старобільск, вул. Центральна, б.35</t>
  </si>
  <si>
    <t>Капітальний ремонт коридорів адміністративної будівлі Старобільської районної ради за адресою: м.Старобільськ, вул. Центральна, б.35</t>
  </si>
  <si>
    <t>Капітальний ремонт коридору зі сходами та аварійних виходів адміністративної будівлі Старобільської районної ради за адресою: м.Старобільськ, вул. Центральна, б.35</t>
  </si>
  <si>
    <t>Закупівля медичного обладнання для комунальної установи "Старобільське районне територіальне медичне об'єднання" Старобільської районної ради Луганської області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</si>
  <si>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Будівництво міні-футбольного майданчика з навчально-тренувальних занять дитячо-юнацького футболу на території Старобільської загальноосвітньої школи ІІ -ІІІ ступенів № 2 Старобільської районної ради Луганської області 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</si>
  <si>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</si>
  <si>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Нижньопокровського сільського клубу                                                                                  (за рахунок інших субвенцій від Нижньопокровської сільської ради)</t>
  </si>
  <si>
    <t>Капітальний ремонт  Малохатського фельдшерського пункту за адресою: вул.Центральна, 4, с. Малохатка Старобільський район, Луганська обл.</t>
  </si>
  <si>
    <t>Капітальний ремонт  Міської  лікарської амбулаторії загальної практики сімейної медицини №1 за адресою: вул. Слобожанська,21, м.Старобільськ, Луганська обл.</t>
  </si>
  <si>
    <t>Будівництво дитячого майданчику на кварталі Ватутіна, 10 в м. Старобільськ Старобільського району Луганської області - 60 000 грн.</t>
  </si>
  <si>
    <t>Будівництво дитячого майданчику на кварталі Ватутіна, 66 в м. Старобільськ Старобільського району Луганської області - 60 000 грн.</t>
  </si>
  <si>
    <t>Будівництво дитячого майданчику по вулиці Обручева в м. Старобільськ Старобільського району Луганської області - 60 000 грн.</t>
  </si>
  <si>
    <t>Будівництво дитячого майданчику в с. Ганнівка Курячівської сільської ради Старобільського району Луганської області - 60 000 грн.</t>
  </si>
  <si>
    <t>Будівництво дитячого майданчику в с. Проїждже Старобільського району Луганської області - 60 000 грн.</t>
  </si>
  <si>
    <t>Будівництво дитячого майданчику в с. Шпотине Старобільського району Луганської області - 60 000 грн.</t>
  </si>
  <si>
    <t>Додаток  5
до рішення районної ради
від ______________ 2017 р. №____</t>
  </si>
  <si>
    <t>Будівництво міні-футбольного майданчика з навчально-тренувальних занять дитячо-юнацького футболу на території Старобільської загальноосвітньої школи ІІ -ІІІ ступенів № 2 Старобільської районної ради Луганської області  (співфінансування)</t>
  </si>
  <si>
    <t>Закупівля медичного обладнання для комунальної установи "Старобільське районне територіальне медичне об'єднання" Старобільської районної ради Луганської області (співфінансування)</t>
  </si>
  <si>
    <r>
      <t xml:space="preserve">Капітальний ремонт Половинкинської ЗОШ I-Ш ступенів по пл.Дружби, 19, с.Половинкине Старобільського району, Луганської області </t>
    </r>
    <r>
      <rPr>
        <b/>
        <sz val="11"/>
        <rFont val="Times New Roman"/>
        <family val="1"/>
      </rPr>
      <t>(співфінансування проекту)</t>
    </r>
  </si>
  <si>
    <t>Інша субвенція на будівництво водовідвідної системи поверхневих вод з перехрестя вулиць Центральна - Айдарська м. Старобільськ (КЕКВ 3220)</t>
  </si>
  <si>
    <t>Капітальний ремонт (заміна вікон та дверей) Старобільського комунального дошкільного навчального закладу  (ясла-садок) № 4 " Теремок " по вул. Суворова ,4, м.Старобільськ Луганської області</t>
  </si>
  <si>
    <t>Капітальний ремонт  та улаштування огорожі шкільного подвір’я Старобільської загальноосвітньої школи  ІІ-ІІІ ступенів №4 Старобільської районної ради  Луганської області</t>
  </si>
  <si>
    <t>Капітальний ремонт надвірного туалету Старобільської СЗОШ І-ІІІ ступенів №3 вул. Гімназична, 23, м. Старобільськ Луганської області</t>
  </si>
  <si>
    <t>Капітальний ремонт будівлі центру позашкільної роботи по вул. Чернишевського,23 а, м. Старобільськ Луганської області</t>
  </si>
  <si>
    <t xml:space="preserve">Придбання навчального обладнання для Хворостянівської загальноосвітньої школи  I—II ступенів Старобільської районної ради Луганської області (співфінансування)
</t>
  </si>
  <si>
    <t xml:space="preserve">Придбання навчального обладнання для Шульгинської загальноосвітньої школи І-III ступенів Старобільської районної ради Луганської області (співфінансування)
</t>
  </si>
  <si>
    <t>Утримання та навчально-тренувальна робота комунальних дитячо-юнацьких спортивних шкіл</t>
  </si>
  <si>
    <t>Придбання спортивного обладнання для Старобільської дитячо-юнацької спортивної школи Старобільської районної ради Луганської області</t>
  </si>
  <si>
    <t>Придбання обладнання і предметів довгострокового користування - придбання шкільних автобусів     (інша субвенція на придбання шкільних автобусів від Луганського обласного бюджету за рахунок залишку коштів непідконтрольних територій за 2017 рік)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</si>
</sst>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;[Red]#,##0"/>
    <numFmt numFmtId="182" formatCode="#,##0.00_ ;\-#,##0.00\ "/>
    <numFmt numFmtId="183" formatCode="#,##0.0_ ;\-#,##0.0\ "/>
    <numFmt numFmtId="184" formatCode="#,##0_ ;\-#,##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#,##0.00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1" applyNumberFormat="0" applyAlignment="0" applyProtection="0"/>
    <xf numFmtId="0" fontId="5" fillId="21" borderId="2" applyNumberFormat="0" applyAlignment="0" applyProtection="0"/>
    <xf numFmtId="0" fontId="9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 vertical="top"/>
      <protection/>
    </xf>
    <xf numFmtId="0" fontId="7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3" fillId="0" borderId="0">
      <alignment/>
      <protection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5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justify" vertical="center" wrapText="1"/>
    </xf>
    <xf numFmtId="180" fontId="23" fillId="0" borderId="11" xfId="68" applyNumberFormat="1" applyFont="1" applyBorder="1" applyAlignment="1">
      <alignment vertical="center"/>
      <protection/>
    </xf>
    <xf numFmtId="49" fontId="17" fillId="0" borderId="11" xfId="0" applyNumberFormat="1" applyFont="1" applyBorder="1" applyAlignment="1">
      <alignment horizontal="center" vertical="center" wrapText="1"/>
    </xf>
    <xf numFmtId="180" fontId="23" fillId="0" borderId="11" xfId="68" applyNumberFormat="1" applyFont="1" applyBorder="1">
      <alignment vertical="top"/>
      <protection/>
    </xf>
    <xf numFmtId="4" fontId="18" fillId="0" borderId="11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vertical="justify"/>
    </xf>
    <xf numFmtId="4" fontId="23" fillId="0" borderId="11" xfId="68" applyNumberFormat="1" applyFont="1" applyBorder="1" applyAlignment="1">
      <alignment vertical="center"/>
      <protection/>
    </xf>
    <xf numFmtId="4" fontId="21" fillId="0" borderId="11" xfId="0" applyNumberFormat="1" applyFont="1" applyFill="1" applyBorder="1" applyAlignment="1">
      <alignment horizontal="right" wrapText="1"/>
    </xf>
    <xf numFmtId="0" fontId="11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80" fontId="23" fillId="0" borderId="11" xfId="68" applyNumberFormat="1" applyFont="1" applyFill="1" applyBorder="1">
      <alignment vertical="top"/>
      <protection/>
    </xf>
    <xf numFmtId="4" fontId="17" fillId="0" borderId="11" xfId="0" applyNumberFormat="1" applyFont="1" applyFill="1" applyBorder="1" applyAlignment="1">
      <alignment horizontal="right" wrapText="1"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Font="1" applyAlignment="1">
      <alignment/>
    </xf>
    <xf numFmtId="180" fontId="26" fillId="0" borderId="11" xfId="0" applyNumberFormat="1" applyFont="1" applyBorder="1" applyAlignment="1">
      <alignment vertical="justify"/>
    </xf>
    <xf numFmtId="0" fontId="11" fillId="0" borderId="0" xfId="0" applyNumberFormat="1" applyFont="1" applyFill="1" applyAlignment="1" applyProtection="1">
      <alignment/>
      <protection/>
    </xf>
    <xf numFmtId="0" fontId="17" fillId="0" borderId="11" xfId="0" applyFont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0" fillId="0" borderId="11" xfId="0" applyFont="1" applyBorder="1" applyAlignment="1">
      <alignment horizontal="justify" vertical="center" wrapText="1"/>
    </xf>
    <xf numFmtId="180" fontId="18" fillId="0" borderId="11" xfId="0" applyNumberFormat="1" applyFont="1" applyBorder="1" applyAlignment="1">
      <alignment vertical="justify"/>
    </xf>
    <xf numFmtId="180" fontId="21" fillId="0" borderId="11" xfId="0" applyNumberFormat="1" applyFont="1" applyBorder="1" applyAlignment="1">
      <alignment vertical="justify"/>
    </xf>
    <xf numFmtId="0" fontId="18" fillId="26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26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 quotePrefix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80" fontId="23" fillId="0" borderId="11" xfId="68" applyNumberFormat="1" applyFont="1" applyFill="1" applyBorder="1" applyAlignment="1">
      <alignment vertical="center"/>
      <protection/>
    </xf>
    <xf numFmtId="4" fontId="21" fillId="26" borderId="11" xfId="0" applyNumberFormat="1" applyFont="1" applyFill="1" applyBorder="1" applyAlignment="1">
      <alignment horizontal="right" wrapText="1"/>
    </xf>
    <xf numFmtId="4" fontId="17" fillId="26" borderId="11" xfId="0" applyNumberFormat="1" applyFont="1" applyFill="1" applyBorder="1" applyAlignment="1">
      <alignment horizontal="right" wrapText="1"/>
    </xf>
    <xf numFmtId="0" fontId="0" fillId="26" borderId="11" xfId="0" applyFont="1" applyFill="1" applyBorder="1" applyAlignment="1">
      <alignment horizontal="left" vertical="center" wrapText="1"/>
    </xf>
    <xf numFmtId="49" fontId="11" fillId="26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right" wrapText="1"/>
    </xf>
    <xf numFmtId="0" fontId="0" fillId="26" borderId="11" xfId="0" applyFont="1" applyFill="1" applyBorder="1" applyAlignment="1" quotePrefix="1">
      <alignment horizontal="center" vertical="center" wrapText="1"/>
    </xf>
    <xf numFmtId="2" fontId="0" fillId="26" borderId="11" xfId="0" applyNumberFormat="1" applyFont="1" applyFill="1" applyBorder="1" applyAlignment="1" quotePrefix="1">
      <alignment horizontal="center" vertical="center" wrapText="1"/>
    </xf>
    <xf numFmtId="2" fontId="0" fillId="26" borderId="11" xfId="0" applyNumberFormat="1" applyFont="1" applyFill="1" applyBorder="1" applyAlignment="1" quotePrefix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80" fontId="19" fillId="0" borderId="12" xfId="0" applyNumberFormat="1" applyFont="1" applyBorder="1" applyAlignment="1">
      <alignment vertical="justify"/>
    </xf>
    <xf numFmtId="0" fontId="28" fillId="0" borderId="12" xfId="0" applyFont="1" applyFill="1" applyBorder="1" applyAlignment="1">
      <alignment horizontal="left" vertical="center" wrapText="1"/>
    </xf>
    <xf numFmtId="180" fontId="19" fillId="0" borderId="14" xfId="0" applyNumberFormat="1" applyFont="1" applyBorder="1" applyAlignment="1">
      <alignment vertical="justify"/>
    </xf>
    <xf numFmtId="49" fontId="17" fillId="26" borderId="11" xfId="0" applyNumberFormat="1" applyFont="1" applyFill="1" applyBorder="1" applyAlignment="1" quotePrefix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left" vertical="center" wrapText="1"/>
    </xf>
    <xf numFmtId="180" fontId="29" fillId="0" borderId="11" xfId="0" applyNumberFormat="1" applyFont="1" applyBorder="1" applyAlignment="1">
      <alignment vertical="justify"/>
    </xf>
    <xf numFmtId="4" fontId="17" fillId="26" borderId="15" xfId="0" applyNumberFormat="1" applyFont="1" applyFill="1" applyBorder="1" applyAlignment="1">
      <alignment horizontal="right" wrapText="1"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0" fillId="26" borderId="15" xfId="0" applyFont="1" applyFill="1" applyBorder="1" applyAlignment="1" quotePrefix="1">
      <alignment horizontal="center" vertical="center" wrapText="1"/>
    </xf>
    <xf numFmtId="0" fontId="0" fillId="26" borderId="16" xfId="0" applyFont="1" applyFill="1" applyBorder="1" applyAlignment="1" quotePrefix="1">
      <alignment horizontal="center" vertical="center" wrapText="1"/>
    </xf>
    <xf numFmtId="0" fontId="0" fillId="26" borderId="13" xfId="0" applyFont="1" applyFill="1" applyBorder="1" applyAlignment="1" quotePrefix="1">
      <alignment horizontal="center" vertical="center" wrapText="1"/>
    </xf>
    <xf numFmtId="2" fontId="0" fillId="26" borderId="15" xfId="0" applyNumberFormat="1" applyFont="1" applyFill="1" applyBorder="1" applyAlignment="1" quotePrefix="1">
      <alignment horizontal="center" vertical="center" wrapText="1"/>
    </xf>
    <xf numFmtId="2" fontId="0" fillId="26" borderId="16" xfId="0" applyNumberFormat="1" applyFont="1" applyFill="1" applyBorder="1" applyAlignment="1" quotePrefix="1">
      <alignment horizontal="center" vertical="center" wrapText="1"/>
    </xf>
    <xf numFmtId="2" fontId="0" fillId="26" borderId="13" xfId="0" applyNumberFormat="1" applyFont="1" applyFill="1" applyBorder="1" applyAlignment="1" quotePrefix="1">
      <alignment horizontal="center" vertical="center" wrapText="1"/>
    </xf>
    <xf numFmtId="43" fontId="0" fillId="26" borderId="15" xfId="81" applyFont="1" applyFill="1" applyBorder="1" applyAlignment="1" quotePrefix="1">
      <alignment horizontal="center" vertical="center" wrapText="1"/>
    </xf>
    <xf numFmtId="43" fontId="0" fillId="26" borderId="16" xfId="81" applyFont="1" applyFill="1" applyBorder="1" applyAlignment="1" quotePrefix="1">
      <alignment horizontal="center" vertical="center" wrapText="1"/>
    </xf>
    <xf numFmtId="43" fontId="0" fillId="26" borderId="13" xfId="81" applyFont="1" applyFill="1" applyBorder="1" applyAlignment="1" quotePrefix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 horizontal="right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80" zoomScaleNormal="80" zoomScaleSheetLayoutView="80" zoomScalePageLayoutView="0" workbookViewId="0" topLeftCell="C97">
      <selection activeCell="K131" sqref="K131"/>
    </sheetView>
  </sheetViews>
  <sheetFormatPr defaultColWidth="9.16015625" defaultRowHeight="12.75"/>
  <cols>
    <col min="1" max="1" width="6.5" style="3" hidden="1" customWidth="1"/>
    <col min="2" max="2" width="11.66015625" style="8" customWidth="1"/>
    <col min="3" max="4" width="14" style="8" customWidth="1"/>
    <col min="5" max="5" width="16" style="8" customWidth="1"/>
    <col min="6" max="6" width="55.16015625" style="3" customWidth="1"/>
    <col min="7" max="7" width="53.33203125" style="3" customWidth="1"/>
    <col min="8" max="8" width="12.5" style="3" customWidth="1"/>
    <col min="9" max="9" width="17.16015625" style="3" customWidth="1"/>
    <col min="10" max="10" width="18.5" style="3" customWidth="1"/>
    <col min="11" max="11" width="17" style="3" customWidth="1"/>
    <col min="12" max="12" width="15.33203125" style="2" customWidth="1"/>
    <col min="13" max="16384" width="9.16015625" style="2" customWidth="1"/>
  </cols>
  <sheetData>
    <row r="1" spans="1:11" s="7" customFormat="1" ht="22.5" customHeight="1">
      <c r="A1" s="6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8:11" ht="81.75" customHeight="1">
      <c r="H2" s="36"/>
      <c r="I2" s="75" t="s">
        <v>170</v>
      </c>
      <c r="J2" s="75"/>
      <c r="K2" s="36"/>
    </row>
    <row r="3" spans="1:11" ht="27" customHeight="1">
      <c r="A3" s="1"/>
      <c r="B3" s="73" t="s">
        <v>10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18.75">
      <c r="B4" s="12"/>
      <c r="C4" s="13"/>
      <c r="D4" s="13"/>
      <c r="E4" s="13"/>
      <c r="F4" s="10"/>
      <c r="G4" s="10"/>
      <c r="H4" s="10"/>
      <c r="I4" s="11"/>
      <c r="J4" s="10"/>
      <c r="K4" s="16" t="s">
        <v>7</v>
      </c>
    </row>
    <row r="5" spans="1:11" ht="122.25" customHeight="1">
      <c r="A5" s="9"/>
      <c r="B5" s="17" t="s">
        <v>9</v>
      </c>
      <c r="C5" s="27" t="s">
        <v>9</v>
      </c>
      <c r="D5" s="27" t="s">
        <v>11</v>
      </c>
      <c r="E5" s="27" t="s">
        <v>12</v>
      </c>
      <c r="F5" s="27" t="s">
        <v>13</v>
      </c>
      <c r="G5" s="15" t="s">
        <v>6</v>
      </c>
      <c r="H5" s="15" t="s">
        <v>1</v>
      </c>
      <c r="I5" s="15" t="s">
        <v>2</v>
      </c>
      <c r="J5" s="15" t="s">
        <v>3</v>
      </c>
      <c r="K5" s="15" t="s">
        <v>4</v>
      </c>
    </row>
    <row r="6" spans="1:11" s="31" customFormat="1" ht="15" customHeight="1">
      <c r="A6" s="28"/>
      <c r="B6" s="30">
        <v>1</v>
      </c>
      <c r="C6" s="30">
        <v>2</v>
      </c>
      <c r="D6" s="30">
        <v>3</v>
      </c>
      <c r="E6" s="30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</row>
    <row r="7" spans="1:11" s="31" customFormat="1" ht="15" customHeight="1">
      <c r="A7" s="28"/>
      <c r="B7" s="29"/>
      <c r="C7" s="54" t="s">
        <v>111</v>
      </c>
      <c r="D7" s="30"/>
      <c r="E7" s="30"/>
      <c r="F7" s="15" t="s">
        <v>112</v>
      </c>
      <c r="G7" s="23"/>
      <c r="H7" s="23"/>
      <c r="I7" s="23"/>
      <c r="J7" s="23"/>
      <c r="K7" s="25">
        <f>SUM(K8:K12)</f>
        <v>1116253</v>
      </c>
    </row>
    <row r="8" spans="1:11" s="31" customFormat="1" ht="48.75" customHeight="1">
      <c r="A8" s="28"/>
      <c r="B8" s="29"/>
      <c r="C8" s="30"/>
      <c r="D8" s="30" t="s">
        <v>138</v>
      </c>
      <c r="E8" s="56" t="s">
        <v>139</v>
      </c>
      <c r="F8" s="55" t="s">
        <v>140</v>
      </c>
      <c r="G8" s="46" t="s">
        <v>150</v>
      </c>
      <c r="H8" s="23"/>
      <c r="I8" s="23"/>
      <c r="J8" s="23"/>
      <c r="K8" s="35">
        <v>78756</v>
      </c>
    </row>
    <row r="9" spans="1:11" s="31" customFormat="1" ht="60" customHeight="1">
      <c r="A9" s="28"/>
      <c r="B9" s="29"/>
      <c r="C9" s="30"/>
      <c r="D9" s="30" t="s">
        <v>138</v>
      </c>
      <c r="E9" s="56" t="s">
        <v>139</v>
      </c>
      <c r="F9" s="55" t="s">
        <v>140</v>
      </c>
      <c r="G9" s="46" t="s">
        <v>155</v>
      </c>
      <c r="H9" s="23"/>
      <c r="I9" s="23"/>
      <c r="J9" s="23"/>
      <c r="K9" s="35">
        <v>803033</v>
      </c>
    </row>
    <row r="10" spans="1:11" s="31" customFormat="1" ht="54" customHeight="1">
      <c r="A10" s="28"/>
      <c r="B10" s="29"/>
      <c r="C10" s="30"/>
      <c r="D10" s="30" t="s">
        <v>138</v>
      </c>
      <c r="E10" s="56" t="s">
        <v>139</v>
      </c>
      <c r="F10" s="55" t="s">
        <v>140</v>
      </c>
      <c r="G10" s="46" t="s">
        <v>156</v>
      </c>
      <c r="H10" s="23"/>
      <c r="I10" s="23"/>
      <c r="J10" s="23"/>
      <c r="K10" s="35">
        <v>114442</v>
      </c>
    </row>
    <row r="11" spans="1:11" s="31" customFormat="1" ht="54" customHeight="1">
      <c r="A11" s="28"/>
      <c r="B11" s="29"/>
      <c r="C11" s="30"/>
      <c r="D11" s="30" t="s">
        <v>138</v>
      </c>
      <c r="E11" s="56" t="s">
        <v>139</v>
      </c>
      <c r="F11" s="55" t="s">
        <v>140</v>
      </c>
      <c r="G11" s="46" t="s">
        <v>157</v>
      </c>
      <c r="H11" s="23"/>
      <c r="I11" s="23"/>
      <c r="J11" s="23"/>
      <c r="K11" s="35">
        <v>70022</v>
      </c>
    </row>
    <row r="12" spans="1:11" s="31" customFormat="1" ht="41.25" customHeight="1">
      <c r="A12" s="28"/>
      <c r="B12" s="29"/>
      <c r="C12" s="30"/>
      <c r="D12" s="30">
        <v>7470</v>
      </c>
      <c r="E12" s="56" t="s">
        <v>5</v>
      </c>
      <c r="F12" s="55" t="s">
        <v>113</v>
      </c>
      <c r="G12" s="46" t="s">
        <v>114</v>
      </c>
      <c r="H12" s="23"/>
      <c r="I12" s="23"/>
      <c r="J12" s="23"/>
      <c r="K12" s="35">
        <v>50000</v>
      </c>
    </row>
    <row r="13" spans="1:11" s="5" customFormat="1" ht="25.5" customHeight="1">
      <c r="A13" s="4"/>
      <c r="B13" s="14"/>
      <c r="C13" s="14" t="s">
        <v>15</v>
      </c>
      <c r="D13" s="14"/>
      <c r="E13" s="14"/>
      <c r="F13" s="15" t="s">
        <v>16</v>
      </c>
      <c r="G13" s="19"/>
      <c r="H13" s="19"/>
      <c r="I13" s="19"/>
      <c r="J13" s="19"/>
      <c r="K13" s="25">
        <f>SUM(K14:K44)</f>
        <v>14848175.87</v>
      </c>
    </row>
    <row r="14" spans="1:11" s="5" customFormat="1" ht="48" customHeight="1">
      <c r="A14" s="4"/>
      <c r="B14" s="14"/>
      <c r="C14" s="14"/>
      <c r="D14" s="32">
        <v>2020</v>
      </c>
      <c r="E14" s="32" t="s">
        <v>18</v>
      </c>
      <c r="F14" s="33" t="s">
        <v>19</v>
      </c>
      <c r="G14" s="46" t="s">
        <v>95</v>
      </c>
      <c r="H14" s="34"/>
      <c r="I14" s="34"/>
      <c r="J14" s="34"/>
      <c r="K14" s="35">
        <f>325800</f>
        <v>325800</v>
      </c>
    </row>
    <row r="15" spans="1:11" s="5" customFormat="1" ht="63" customHeight="1">
      <c r="A15" s="4"/>
      <c r="B15" s="14"/>
      <c r="C15" s="14"/>
      <c r="D15" s="32">
        <v>2020</v>
      </c>
      <c r="E15" s="32" t="s">
        <v>18</v>
      </c>
      <c r="F15" s="33" t="s">
        <v>19</v>
      </c>
      <c r="G15" s="46" t="s">
        <v>103</v>
      </c>
      <c r="H15" s="34"/>
      <c r="I15" s="34"/>
      <c r="J15" s="34"/>
      <c r="K15" s="35">
        <v>20000</v>
      </c>
    </row>
    <row r="16" spans="1:11" s="5" customFormat="1" ht="47.25" customHeight="1">
      <c r="A16" s="4"/>
      <c r="B16" s="14"/>
      <c r="C16" s="14"/>
      <c r="D16" s="32">
        <v>2020</v>
      </c>
      <c r="E16" s="32" t="s">
        <v>18</v>
      </c>
      <c r="F16" s="33" t="s">
        <v>19</v>
      </c>
      <c r="G16" s="46" t="s">
        <v>28</v>
      </c>
      <c r="H16" s="34"/>
      <c r="I16" s="34"/>
      <c r="J16" s="34"/>
      <c r="K16" s="35">
        <f>707100+1918960+120900</f>
        <v>2746960</v>
      </c>
    </row>
    <row r="17" spans="1:11" s="5" customFormat="1" ht="95.25" customHeight="1">
      <c r="A17" s="4"/>
      <c r="B17" s="14"/>
      <c r="C17" s="14"/>
      <c r="D17" s="32">
        <v>2020</v>
      </c>
      <c r="E17" s="32" t="s">
        <v>18</v>
      </c>
      <c r="F17" s="33" t="s">
        <v>19</v>
      </c>
      <c r="G17" s="46" t="s">
        <v>158</v>
      </c>
      <c r="H17" s="34"/>
      <c r="I17" s="34"/>
      <c r="J17" s="34"/>
      <c r="K17" s="35">
        <v>400000</v>
      </c>
    </row>
    <row r="18" spans="1:11" s="5" customFormat="1" ht="70.5" customHeight="1">
      <c r="A18" s="4"/>
      <c r="B18" s="14"/>
      <c r="C18" s="14"/>
      <c r="D18" s="32">
        <v>2020</v>
      </c>
      <c r="E18" s="32" t="s">
        <v>18</v>
      </c>
      <c r="F18" s="33" t="s">
        <v>19</v>
      </c>
      <c r="G18" s="46" t="s">
        <v>172</v>
      </c>
      <c r="H18" s="34"/>
      <c r="I18" s="34"/>
      <c r="J18" s="34"/>
      <c r="K18" s="35">
        <f>12000+10500</f>
        <v>22500</v>
      </c>
    </row>
    <row r="19" spans="1:11" s="5" customFormat="1" ht="45" customHeight="1">
      <c r="A19" s="4"/>
      <c r="B19" s="14"/>
      <c r="C19" s="14"/>
      <c r="D19" s="58">
        <v>2020</v>
      </c>
      <c r="E19" s="66" t="s">
        <v>18</v>
      </c>
      <c r="F19" s="60" t="s">
        <v>152</v>
      </c>
      <c r="G19" s="61" t="s">
        <v>153</v>
      </c>
      <c r="H19" s="24"/>
      <c r="I19" s="24"/>
      <c r="J19" s="24"/>
      <c r="K19" s="22">
        <v>198500</v>
      </c>
    </row>
    <row r="20" spans="1:11" s="5" customFormat="1" ht="51.75" customHeight="1">
      <c r="A20" s="4"/>
      <c r="B20" s="14"/>
      <c r="C20" s="14"/>
      <c r="D20" s="32">
        <v>2020</v>
      </c>
      <c r="E20" s="32" t="s">
        <v>18</v>
      </c>
      <c r="F20" s="33" t="s">
        <v>19</v>
      </c>
      <c r="G20" s="33" t="s">
        <v>74</v>
      </c>
      <c r="H20" s="34"/>
      <c r="I20" s="34"/>
      <c r="J20" s="34"/>
      <c r="K20" s="35">
        <f>829908+300000</f>
        <v>1129908</v>
      </c>
    </row>
    <row r="21" spans="1:11" s="5" customFormat="1" ht="60" customHeight="1">
      <c r="A21" s="4"/>
      <c r="B21" s="14"/>
      <c r="C21" s="14"/>
      <c r="D21" s="32">
        <v>2020</v>
      </c>
      <c r="E21" s="32" t="s">
        <v>18</v>
      </c>
      <c r="F21" s="33" t="s">
        <v>19</v>
      </c>
      <c r="G21" s="33" t="s">
        <v>77</v>
      </c>
      <c r="H21" s="34"/>
      <c r="I21" s="34"/>
      <c r="J21" s="34"/>
      <c r="K21" s="35">
        <v>27000</v>
      </c>
    </row>
    <row r="22" spans="1:11" s="5" customFormat="1" ht="60" customHeight="1">
      <c r="A22" s="4"/>
      <c r="B22" s="14"/>
      <c r="C22" s="14"/>
      <c r="D22" s="32">
        <v>2020</v>
      </c>
      <c r="E22" s="32" t="s">
        <v>18</v>
      </c>
      <c r="F22" s="33" t="s">
        <v>19</v>
      </c>
      <c r="G22" s="33" t="s">
        <v>120</v>
      </c>
      <c r="H22" s="34"/>
      <c r="I22" s="34"/>
      <c r="J22" s="34"/>
      <c r="K22" s="35">
        <v>1093959</v>
      </c>
    </row>
    <row r="23" spans="1:11" s="5" customFormat="1" ht="54" customHeight="1">
      <c r="A23" s="4"/>
      <c r="B23" s="14"/>
      <c r="C23" s="14"/>
      <c r="D23" s="32">
        <v>2020</v>
      </c>
      <c r="E23" s="32" t="s">
        <v>18</v>
      </c>
      <c r="F23" s="33" t="s">
        <v>19</v>
      </c>
      <c r="G23" s="33" t="s">
        <v>121</v>
      </c>
      <c r="H23" s="34"/>
      <c r="I23" s="34"/>
      <c r="J23" s="34"/>
      <c r="K23" s="35">
        <v>617243</v>
      </c>
    </row>
    <row r="24" spans="1:11" s="5" customFormat="1" ht="55.5" customHeight="1">
      <c r="A24" s="4"/>
      <c r="B24" s="14"/>
      <c r="C24" s="14"/>
      <c r="D24" s="32">
        <v>2020</v>
      </c>
      <c r="E24" s="32" t="s">
        <v>18</v>
      </c>
      <c r="F24" s="33" t="s">
        <v>19</v>
      </c>
      <c r="G24" s="33" t="s">
        <v>136</v>
      </c>
      <c r="H24" s="34"/>
      <c r="I24" s="34"/>
      <c r="J24" s="35"/>
      <c r="K24" s="35">
        <v>711680</v>
      </c>
    </row>
    <row r="25" spans="1:11" s="5" customFormat="1" ht="54.75" customHeight="1">
      <c r="A25" s="4"/>
      <c r="B25" s="14"/>
      <c r="C25" s="14"/>
      <c r="D25" s="32">
        <v>2020</v>
      </c>
      <c r="E25" s="32" t="s">
        <v>18</v>
      </c>
      <c r="F25" s="33" t="s">
        <v>19</v>
      </c>
      <c r="G25" s="33" t="s">
        <v>135</v>
      </c>
      <c r="H25" s="34"/>
      <c r="I25" s="34"/>
      <c r="J25" s="34"/>
      <c r="K25" s="35">
        <v>429092</v>
      </c>
    </row>
    <row r="26" spans="1:11" s="5" customFormat="1" ht="63" customHeight="1">
      <c r="A26" s="4"/>
      <c r="B26" s="14"/>
      <c r="C26" s="14"/>
      <c r="D26" s="32">
        <v>2020</v>
      </c>
      <c r="E26" s="32" t="s">
        <v>18</v>
      </c>
      <c r="F26" s="33" t="s">
        <v>19</v>
      </c>
      <c r="G26" s="33" t="s">
        <v>151</v>
      </c>
      <c r="H26" s="34"/>
      <c r="I26" s="34"/>
      <c r="J26" s="34"/>
      <c r="K26" s="35">
        <v>11880</v>
      </c>
    </row>
    <row r="27" spans="1:11" s="5" customFormat="1" ht="62.25" customHeight="1">
      <c r="A27" s="4"/>
      <c r="B27" s="14"/>
      <c r="C27" s="14"/>
      <c r="D27" s="32">
        <v>2020</v>
      </c>
      <c r="E27" s="32" t="s">
        <v>18</v>
      </c>
      <c r="F27" s="33" t="s">
        <v>19</v>
      </c>
      <c r="G27" s="33" t="s">
        <v>141</v>
      </c>
      <c r="H27" s="34"/>
      <c r="I27" s="34"/>
      <c r="J27" s="34"/>
      <c r="K27" s="35">
        <v>1480000</v>
      </c>
    </row>
    <row r="28" spans="1:11" s="5" customFormat="1" ht="60" customHeight="1">
      <c r="A28" s="4"/>
      <c r="B28" s="14"/>
      <c r="C28" s="14"/>
      <c r="D28" s="32" t="s">
        <v>22</v>
      </c>
      <c r="E28" s="32" t="s">
        <v>23</v>
      </c>
      <c r="F28" s="33" t="s">
        <v>24</v>
      </c>
      <c r="G28" s="33" t="s">
        <v>84</v>
      </c>
      <c r="H28" s="34"/>
      <c r="I28" s="34"/>
      <c r="J28" s="34"/>
      <c r="K28" s="35">
        <v>56000</v>
      </c>
    </row>
    <row r="29" spans="1:11" s="5" customFormat="1" ht="68.25" customHeight="1">
      <c r="A29" s="4"/>
      <c r="B29" s="14"/>
      <c r="C29" s="14"/>
      <c r="D29" s="32" t="s">
        <v>22</v>
      </c>
      <c r="E29" s="32" t="s">
        <v>23</v>
      </c>
      <c r="F29" s="33" t="s">
        <v>24</v>
      </c>
      <c r="G29" s="33" t="s">
        <v>85</v>
      </c>
      <c r="H29" s="34"/>
      <c r="I29" s="34"/>
      <c r="J29" s="34"/>
      <c r="K29" s="35">
        <v>42750</v>
      </c>
    </row>
    <row r="30" spans="1:11" s="5" customFormat="1" ht="62.25" customHeight="1">
      <c r="A30" s="4"/>
      <c r="B30" s="14"/>
      <c r="C30" s="14"/>
      <c r="D30" s="32" t="s">
        <v>22</v>
      </c>
      <c r="E30" s="32" t="s">
        <v>23</v>
      </c>
      <c r="F30" s="33" t="s">
        <v>24</v>
      </c>
      <c r="G30" s="33" t="s">
        <v>86</v>
      </c>
      <c r="H30" s="34"/>
      <c r="I30" s="34"/>
      <c r="J30" s="34"/>
      <c r="K30" s="35">
        <v>38000</v>
      </c>
    </row>
    <row r="31" spans="1:11" s="5" customFormat="1" ht="62.25" customHeight="1">
      <c r="A31" s="4"/>
      <c r="B31" s="14"/>
      <c r="C31" s="14"/>
      <c r="D31" s="32" t="s">
        <v>22</v>
      </c>
      <c r="E31" s="32" t="s">
        <v>23</v>
      </c>
      <c r="F31" s="33" t="s">
        <v>24</v>
      </c>
      <c r="G31" s="46" t="s">
        <v>96</v>
      </c>
      <c r="H31" s="34"/>
      <c r="I31" s="34"/>
      <c r="J31" s="34"/>
      <c r="K31" s="35">
        <v>50000</v>
      </c>
    </row>
    <row r="32" spans="1:11" s="5" customFormat="1" ht="62.25" customHeight="1">
      <c r="A32" s="4"/>
      <c r="B32" s="14"/>
      <c r="C32" s="14"/>
      <c r="D32" s="32" t="s">
        <v>22</v>
      </c>
      <c r="E32" s="32" t="s">
        <v>23</v>
      </c>
      <c r="F32" s="33" t="s">
        <v>24</v>
      </c>
      <c r="G32" s="46" t="s">
        <v>110</v>
      </c>
      <c r="H32" s="34"/>
      <c r="I32" s="34"/>
      <c r="J32" s="34"/>
      <c r="K32" s="35">
        <v>14000</v>
      </c>
    </row>
    <row r="33" spans="1:11" s="5" customFormat="1" ht="39.75" customHeight="1">
      <c r="A33" s="4"/>
      <c r="B33" s="14"/>
      <c r="C33" s="14"/>
      <c r="D33" s="32" t="s">
        <v>22</v>
      </c>
      <c r="E33" s="32" t="s">
        <v>23</v>
      </c>
      <c r="F33" s="33" t="s">
        <v>24</v>
      </c>
      <c r="G33" s="33" t="s">
        <v>28</v>
      </c>
      <c r="H33" s="34"/>
      <c r="I33" s="34"/>
      <c r="J33" s="34"/>
      <c r="K33" s="35">
        <f>354000+85000-100000</f>
        <v>339000</v>
      </c>
    </row>
    <row r="34" spans="1:11" s="5" customFormat="1" ht="48.75" customHeight="1">
      <c r="A34" s="4"/>
      <c r="B34" s="14"/>
      <c r="C34" s="14"/>
      <c r="D34" s="32" t="s">
        <v>22</v>
      </c>
      <c r="E34" s="32" t="s">
        <v>23</v>
      </c>
      <c r="F34" s="33" t="s">
        <v>24</v>
      </c>
      <c r="G34" s="33" t="s">
        <v>20</v>
      </c>
      <c r="H34" s="34"/>
      <c r="I34" s="34"/>
      <c r="J34" s="34"/>
      <c r="K34" s="35">
        <v>989254</v>
      </c>
    </row>
    <row r="35" spans="1:11" s="5" customFormat="1" ht="37.5" customHeight="1">
      <c r="A35" s="4"/>
      <c r="B35" s="14"/>
      <c r="C35" s="14"/>
      <c r="D35" s="32" t="s">
        <v>22</v>
      </c>
      <c r="E35" s="32" t="s">
        <v>23</v>
      </c>
      <c r="F35" s="33" t="s">
        <v>24</v>
      </c>
      <c r="G35" s="33" t="s">
        <v>21</v>
      </c>
      <c r="H35" s="34"/>
      <c r="I35" s="34"/>
      <c r="J35" s="34"/>
      <c r="K35" s="35">
        <v>195466</v>
      </c>
    </row>
    <row r="36" spans="1:11" s="5" customFormat="1" ht="48.75" customHeight="1">
      <c r="A36" s="4"/>
      <c r="B36" s="14"/>
      <c r="C36" s="14"/>
      <c r="D36" s="32" t="s">
        <v>22</v>
      </c>
      <c r="E36" s="32" t="s">
        <v>23</v>
      </c>
      <c r="F36" s="33" t="s">
        <v>24</v>
      </c>
      <c r="G36" s="33" t="s">
        <v>163</v>
      </c>
      <c r="H36" s="34"/>
      <c r="I36" s="34"/>
      <c r="J36" s="34"/>
      <c r="K36" s="35">
        <v>83490</v>
      </c>
    </row>
    <row r="37" spans="1:11" s="5" customFormat="1" ht="48.75" customHeight="1">
      <c r="A37" s="4"/>
      <c r="B37" s="14"/>
      <c r="C37" s="14"/>
      <c r="D37" s="32" t="s">
        <v>22</v>
      </c>
      <c r="E37" s="32" t="s">
        <v>23</v>
      </c>
      <c r="F37" s="33" t="s">
        <v>24</v>
      </c>
      <c r="G37" s="33" t="s">
        <v>162</v>
      </c>
      <c r="H37" s="34"/>
      <c r="I37" s="34"/>
      <c r="J37" s="34"/>
      <c r="K37" s="35">
        <v>231782</v>
      </c>
    </row>
    <row r="38" spans="1:11" s="5" customFormat="1" ht="37.5" customHeight="1">
      <c r="A38" s="4"/>
      <c r="B38" s="14"/>
      <c r="C38" s="14"/>
      <c r="D38" s="32" t="s">
        <v>25</v>
      </c>
      <c r="E38" s="32" t="s">
        <v>26</v>
      </c>
      <c r="F38" s="33" t="s">
        <v>27</v>
      </c>
      <c r="G38" s="33" t="s">
        <v>28</v>
      </c>
      <c r="H38" s="34"/>
      <c r="I38" s="34"/>
      <c r="J38" s="34"/>
      <c r="K38" s="35">
        <v>9000</v>
      </c>
    </row>
    <row r="39" spans="1:11" s="5" customFormat="1" ht="37.5" customHeight="1">
      <c r="A39" s="4"/>
      <c r="B39" s="14"/>
      <c r="C39" s="14"/>
      <c r="D39" s="32" t="s">
        <v>25</v>
      </c>
      <c r="E39" s="32" t="s">
        <v>26</v>
      </c>
      <c r="F39" s="33" t="s">
        <v>27</v>
      </c>
      <c r="G39" s="33" t="s">
        <v>115</v>
      </c>
      <c r="H39" s="34"/>
      <c r="I39" s="34"/>
      <c r="J39" s="34"/>
      <c r="K39" s="35">
        <f>502975+274106-8478</f>
        <v>768603</v>
      </c>
    </row>
    <row r="40" spans="1:11" s="5" customFormat="1" ht="37.5" customHeight="1">
      <c r="A40" s="4"/>
      <c r="B40" s="14"/>
      <c r="C40" s="14"/>
      <c r="D40" s="23" t="s">
        <v>29</v>
      </c>
      <c r="E40" s="20" t="s">
        <v>30</v>
      </c>
      <c r="F40" s="40" t="s">
        <v>31</v>
      </c>
      <c r="G40" s="33" t="s">
        <v>28</v>
      </c>
      <c r="H40" s="34"/>
      <c r="I40" s="34"/>
      <c r="J40" s="34"/>
      <c r="K40" s="35">
        <f>37000+84000</f>
        <v>121000</v>
      </c>
    </row>
    <row r="41" spans="1:11" s="5" customFormat="1" ht="54.75" customHeight="1">
      <c r="A41" s="4"/>
      <c r="B41" s="14"/>
      <c r="C41" s="14"/>
      <c r="D41" s="23" t="s">
        <v>29</v>
      </c>
      <c r="E41" s="20" t="s">
        <v>30</v>
      </c>
      <c r="F41" s="40" t="s">
        <v>31</v>
      </c>
      <c r="G41" s="33" t="s">
        <v>143</v>
      </c>
      <c r="H41" s="34"/>
      <c r="I41" s="34"/>
      <c r="J41" s="34"/>
      <c r="K41" s="35">
        <v>227917</v>
      </c>
    </row>
    <row r="42" spans="1:11" s="5" customFormat="1" ht="43.5" customHeight="1">
      <c r="A42" s="4"/>
      <c r="B42" s="14"/>
      <c r="C42" s="14"/>
      <c r="D42" s="23" t="s">
        <v>29</v>
      </c>
      <c r="E42" s="20" t="s">
        <v>30</v>
      </c>
      <c r="F42" s="40" t="s">
        <v>31</v>
      </c>
      <c r="G42" s="43" t="s">
        <v>75</v>
      </c>
      <c r="H42" s="24"/>
      <c r="I42" s="24"/>
      <c r="J42" s="24"/>
      <c r="K42" s="22">
        <v>606745</v>
      </c>
    </row>
    <row r="43" spans="1:11" s="5" customFormat="1" ht="74.25" customHeight="1">
      <c r="A43" s="4"/>
      <c r="B43" s="14"/>
      <c r="C43" s="14"/>
      <c r="D43" s="23" t="s">
        <v>29</v>
      </c>
      <c r="E43" s="20" t="s">
        <v>30</v>
      </c>
      <c r="F43" s="40" t="s">
        <v>31</v>
      </c>
      <c r="G43" s="43" t="s">
        <v>144</v>
      </c>
      <c r="H43" s="24"/>
      <c r="I43" s="24"/>
      <c r="J43" s="24"/>
      <c r="K43" s="22">
        <v>1450000</v>
      </c>
    </row>
    <row r="44" spans="2:11" ht="45.75" customHeight="1">
      <c r="B44" s="14"/>
      <c r="C44" s="32"/>
      <c r="D44" s="32" t="s">
        <v>14</v>
      </c>
      <c r="E44" s="32" t="s">
        <v>5</v>
      </c>
      <c r="F44" s="33" t="s">
        <v>17</v>
      </c>
      <c r="G44" s="33" t="s">
        <v>8</v>
      </c>
      <c r="H44" s="21"/>
      <c r="I44" s="21"/>
      <c r="J44" s="21"/>
      <c r="K44" s="22">
        <v>410646.87</v>
      </c>
    </row>
    <row r="45" spans="2:11" ht="30" customHeight="1">
      <c r="B45" s="23"/>
      <c r="C45" s="15">
        <v>10</v>
      </c>
      <c r="D45" s="23"/>
      <c r="E45" s="20"/>
      <c r="F45" s="18" t="s">
        <v>32</v>
      </c>
      <c r="G45" s="44"/>
      <c r="H45" s="38"/>
      <c r="I45" s="38"/>
      <c r="J45" s="38"/>
      <c r="K45" s="26">
        <f>SUM(K46:K91)</f>
        <v>13777416</v>
      </c>
    </row>
    <row r="46" spans="2:11" ht="31.5" customHeight="1">
      <c r="B46" s="23"/>
      <c r="C46" s="23"/>
      <c r="D46" s="23" t="s">
        <v>33</v>
      </c>
      <c r="E46" s="20" t="s">
        <v>34</v>
      </c>
      <c r="F46" s="40" t="s">
        <v>35</v>
      </c>
      <c r="G46" s="33" t="s">
        <v>28</v>
      </c>
      <c r="H46" s="24"/>
      <c r="I46" s="24"/>
      <c r="J46" s="24"/>
      <c r="K46" s="22">
        <f>121000-32000</f>
        <v>89000</v>
      </c>
    </row>
    <row r="47" spans="2:11" ht="57" customHeight="1">
      <c r="B47" s="23"/>
      <c r="C47" s="23"/>
      <c r="D47" s="23" t="s">
        <v>33</v>
      </c>
      <c r="E47" s="20" t="s">
        <v>34</v>
      </c>
      <c r="F47" s="42" t="s">
        <v>35</v>
      </c>
      <c r="G47" s="47" t="s">
        <v>104</v>
      </c>
      <c r="H47" s="38"/>
      <c r="I47" s="38"/>
      <c r="J47" s="38"/>
      <c r="K47" s="22">
        <v>10000</v>
      </c>
    </row>
    <row r="48" spans="2:11" ht="33" customHeight="1">
      <c r="B48" s="23"/>
      <c r="C48" s="23"/>
      <c r="D48" s="23" t="s">
        <v>33</v>
      </c>
      <c r="E48" s="20" t="s">
        <v>34</v>
      </c>
      <c r="F48" s="40" t="s">
        <v>35</v>
      </c>
      <c r="G48" s="43" t="s">
        <v>67</v>
      </c>
      <c r="H48" s="24"/>
      <c r="I48" s="24"/>
      <c r="J48" s="24"/>
      <c r="K48" s="22">
        <v>337952</v>
      </c>
    </row>
    <row r="49" spans="2:11" ht="36" customHeight="1">
      <c r="B49" s="23"/>
      <c r="C49" s="23"/>
      <c r="D49" s="23" t="s">
        <v>33</v>
      </c>
      <c r="E49" s="20" t="s">
        <v>34</v>
      </c>
      <c r="F49" s="40" t="s">
        <v>35</v>
      </c>
      <c r="G49" s="43" t="s">
        <v>68</v>
      </c>
      <c r="H49" s="24"/>
      <c r="I49" s="24"/>
      <c r="J49" s="24"/>
      <c r="K49" s="22">
        <v>234151</v>
      </c>
    </row>
    <row r="50" spans="2:11" ht="33" customHeight="1">
      <c r="B50" s="23"/>
      <c r="C50" s="23"/>
      <c r="D50" s="23" t="s">
        <v>33</v>
      </c>
      <c r="E50" s="20" t="s">
        <v>34</v>
      </c>
      <c r="F50" s="40" t="s">
        <v>35</v>
      </c>
      <c r="G50" s="43" t="s">
        <v>70</v>
      </c>
      <c r="H50" s="24"/>
      <c r="I50" s="24"/>
      <c r="J50" s="24"/>
      <c r="K50" s="22">
        <v>94316</v>
      </c>
    </row>
    <row r="51" spans="2:11" ht="33.75" customHeight="1">
      <c r="B51" s="23"/>
      <c r="C51" s="23"/>
      <c r="D51" s="23" t="s">
        <v>33</v>
      </c>
      <c r="E51" s="20" t="s">
        <v>34</v>
      </c>
      <c r="F51" s="40" t="s">
        <v>35</v>
      </c>
      <c r="G51" s="43" t="s">
        <v>69</v>
      </c>
      <c r="H51" s="24"/>
      <c r="I51" s="24"/>
      <c r="J51" s="24"/>
      <c r="K51" s="22">
        <v>12960</v>
      </c>
    </row>
    <row r="52" spans="2:11" ht="95.25" customHeight="1">
      <c r="B52" s="23"/>
      <c r="C52" s="23"/>
      <c r="D52" s="23" t="s">
        <v>33</v>
      </c>
      <c r="E52" s="20" t="s">
        <v>34</v>
      </c>
      <c r="F52" s="42" t="s">
        <v>35</v>
      </c>
      <c r="G52" s="47" t="s">
        <v>105</v>
      </c>
      <c r="H52" s="38"/>
      <c r="I52" s="38"/>
      <c r="J52" s="38"/>
      <c r="K52" s="22">
        <v>10000</v>
      </c>
    </row>
    <row r="53" spans="2:11" ht="83.25" customHeight="1">
      <c r="B53" s="23"/>
      <c r="C53" s="23"/>
      <c r="D53" s="23" t="s">
        <v>33</v>
      </c>
      <c r="E53" s="20" t="s">
        <v>34</v>
      </c>
      <c r="F53" s="42" t="s">
        <v>35</v>
      </c>
      <c r="G53" s="47" t="s">
        <v>142</v>
      </c>
      <c r="H53" s="38"/>
      <c r="I53" s="38"/>
      <c r="J53" s="38"/>
      <c r="K53" s="22">
        <v>255250</v>
      </c>
    </row>
    <row r="54" spans="2:11" ht="69.75" customHeight="1">
      <c r="B54" s="23"/>
      <c r="C54" s="23"/>
      <c r="D54" s="23" t="s">
        <v>33</v>
      </c>
      <c r="E54" s="20" t="s">
        <v>34</v>
      </c>
      <c r="F54" s="42" t="s">
        <v>35</v>
      </c>
      <c r="G54" s="47" t="s">
        <v>175</v>
      </c>
      <c r="H54" s="38"/>
      <c r="I54" s="38"/>
      <c r="J54" s="38"/>
      <c r="K54" s="22">
        <v>180000</v>
      </c>
    </row>
    <row r="55" spans="2:11" ht="60" customHeight="1">
      <c r="B55" s="23"/>
      <c r="C55" s="23"/>
      <c r="D55" s="23" t="s">
        <v>36</v>
      </c>
      <c r="E55" s="20" t="s">
        <v>37</v>
      </c>
      <c r="F55" s="42" t="s">
        <v>38</v>
      </c>
      <c r="G55" s="45" t="s">
        <v>87</v>
      </c>
      <c r="H55" s="24"/>
      <c r="I55" s="24"/>
      <c r="J55" s="24"/>
      <c r="K55" s="22">
        <v>49950</v>
      </c>
    </row>
    <row r="56" spans="2:11" ht="98.25" customHeight="1">
      <c r="B56" s="23"/>
      <c r="C56" s="23"/>
      <c r="D56" s="23" t="s">
        <v>36</v>
      </c>
      <c r="E56" s="20" t="s">
        <v>37</v>
      </c>
      <c r="F56" s="42" t="s">
        <v>38</v>
      </c>
      <c r="G56" s="33" t="s">
        <v>88</v>
      </c>
      <c r="H56" s="24"/>
      <c r="I56" s="24"/>
      <c r="J56" s="24"/>
      <c r="K56" s="22">
        <v>8000</v>
      </c>
    </row>
    <row r="57" spans="2:11" ht="62.25" customHeight="1">
      <c r="B57" s="23"/>
      <c r="C57" s="23"/>
      <c r="D57" s="23" t="s">
        <v>36</v>
      </c>
      <c r="E57" s="20" t="s">
        <v>37</v>
      </c>
      <c r="F57" s="42" t="s">
        <v>38</v>
      </c>
      <c r="G57" s="33" t="s">
        <v>89</v>
      </c>
      <c r="H57" s="24"/>
      <c r="I57" s="24"/>
      <c r="J57" s="24"/>
      <c r="K57" s="22">
        <v>15000</v>
      </c>
    </row>
    <row r="58" spans="2:11" ht="71.25" customHeight="1">
      <c r="B58" s="23"/>
      <c r="C58" s="23"/>
      <c r="D58" s="23" t="s">
        <v>36</v>
      </c>
      <c r="E58" s="20" t="s">
        <v>37</v>
      </c>
      <c r="F58" s="42" t="s">
        <v>38</v>
      </c>
      <c r="G58" s="33" t="s">
        <v>78</v>
      </c>
      <c r="H58" s="24"/>
      <c r="I58" s="24"/>
      <c r="J58" s="24"/>
      <c r="K58" s="22">
        <v>180000</v>
      </c>
    </row>
    <row r="59" spans="2:11" ht="66" customHeight="1">
      <c r="B59" s="23"/>
      <c r="C59" s="23"/>
      <c r="D59" s="23" t="s">
        <v>36</v>
      </c>
      <c r="E59" s="20" t="s">
        <v>37</v>
      </c>
      <c r="F59" s="42" t="s">
        <v>38</v>
      </c>
      <c r="G59" s="33" t="s">
        <v>71</v>
      </c>
      <c r="H59" s="24"/>
      <c r="I59" s="24"/>
      <c r="J59" s="24"/>
      <c r="K59" s="22">
        <f>900000+400000</f>
        <v>1300000</v>
      </c>
    </row>
    <row r="60" spans="2:11" ht="90" customHeight="1">
      <c r="B60" s="23"/>
      <c r="C60" s="23"/>
      <c r="D60" s="23" t="s">
        <v>36</v>
      </c>
      <c r="E60" s="20" t="s">
        <v>37</v>
      </c>
      <c r="F60" s="42" t="s">
        <v>38</v>
      </c>
      <c r="G60" s="33" t="s">
        <v>137</v>
      </c>
      <c r="H60" s="24"/>
      <c r="I60" s="24"/>
      <c r="J60" s="24"/>
      <c r="K60" s="22">
        <v>2100000</v>
      </c>
    </row>
    <row r="61" spans="2:11" ht="47.25" customHeight="1">
      <c r="B61" s="23"/>
      <c r="C61" s="23"/>
      <c r="D61" s="23" t="s">
        <v>36</v>
      </c>
      <c r="E61" s="20" t="s">
        <v>37</v>
      </c>
      <c r="F61" s="42" t="s">
        <v>38</v>
      </c>
      <c r="G61" s="33" t="s">
        <v>28</v>
      </c>
      <c r="H61" s="24"/>
      <c r="I61" s="24"/>
      <c r="J61" s="24"/>
      <c r="K61" s="22">
        <f>553500+268338+40000+591350+589322+32000+17750</f>
        <v>2092260</v>
      </c>
    </row>
    <row r="62" spans="2:11" ht="59.25" customHeight="1">
      <c r="B62" s="23"/>
      <c r="C62" s="23"/>
      <c r="D62" s="23" t="s">
        <v>36</v>
      </c>
      <c r="E62" s="20" t="s">
        <v>37</v>
      </c>
      <c r="F62" s="42" t="s">
        <v>38</v>
      </c>
      <c r="G62" s="33" t="s">
        <v>179</v>
      </c>
      <c r="H62" s="24"/>
      <c r="I62" s="24"/>
      <c r="J62" s="24"/>
      <c r="K62" s="22">
        <v>3000</v>
      </c>
    </row>
    <row r="63" spans="2:11" ht="60" customHeight="1">
      <c r="B63" s="23"/>
      <c r="C63" s="23"/>
      <c r="D63" s="23" t="s">
        <v>36</v>
      </c>
      <c r="E63" s="20" t="s">
        <v>37</v>
      </c>
      <c r="F63" s="42" t="s">
        <v>38</v>
      </c>
      <c r="G63" s="33" t="s">
        <v>180</v>
      </c>
      <c r="H63" s="24"/>
      <c r="I63" s="24"/>
      <c r="J63" s="24"/>
      <c r="K63" s="22">
        <v>3750</v>
      </c>
    </row>
    <row r="64" spans="2:11" ht="60" customHeight="1">
      <c r="B64" s="23"/>
      <c r="C64" s="23"/>
      <c r="D64" s="23" t="s">
        <v>36</v>
      </c>
      <c r="E64" s="20" t="s">
        <v>37</v>
      </c>
      <c r="F64" s="42" t="s">
        <v>38</v>
      </c>
      <c r="G64" s="47" t="s">
        <v>183</v>
      </c>
      <c r="H64" s="24"/>
      <c r="I64" s="24"/>
      <c r="J64" s="24"/>
      <c r="K64" s="22">
        <v>43500</v>
      </c>
    </row>
    <row r="65" spans="2:11" ht="60" customHeight="1">
      <c r="B65" s="23"/>
      <c r="C65" s="23"/>
      <c r="D65" s="23" t="s">
        <v>36</v>
      </c>
      <c r="E65" s="20" t="s">
        <v>37</v>
      </c>
      <c r="F65" s="42" t="s">
        <v>38</v>
      </c>
      <c r="G65" s="47" t="s">
        <v>124</v>
      </c>
      <c r="H65" s="24"/>
      <c r="I65" s="24"/>
      <c r="J65" s="24"/>
      <c r="K65" s="22">
        <v>40000</v>
      </c>
    </row>
    <row r="66" spans="2:11" ht="99" customHeight="1">
      <c r="B66" s="23"/>
      <c r="C66" s="23"/>
      <c r="D66" s="23" t="s">
        <v>36</v>
      </c>
      <c r="E66" s="20" t="s">
        <v>37</v>
      </c>
      <c r="F66" s="42" t="s">
        <v>38</v>
      </c>
      <c r="G66" s="33" t="s">
        <v>159</v>
      </c>
      <c r="H66" s="24"/>
      <c r="I66" s="24"/>
      <c r="J66" s="24"/>
      <c r="K66" s="22">
        <v>1500000</v>
      </c>
    </row>
    <row r="67" spans="2:11" ht="69" customHeight="1">
      <c r="B67" s="23"/>
      <c r="C67" s="23"/>
      <c r="D67" s="23" t="s">
        <v>36</v>
      </c>
      <c r="E67" s="20" t="s">
        <v>37</v>
      </c>
      <c r="F67" s="42" t="s">
        <v>38</v>
      </c>
      <c r="G67" s="33" t="s">
        <v>171</v>
      </c>
      <c r="H67" s="24"/>
      <c r="I67" s="24"/>
      <c r="J67" s="24"/>
      <c r="K67" s="22">
        <v>45000</v>
      </c>
    </row>
    <row r="68" spans="2:11" ht="45" customHeight="1">
      <c r="B68" s="23"/>
      <c r="C68" s="23"/>
      <c r="D68" s="23" t="s">
        <v>36</v>
      </c>
      <c r="E68" s="20" t="s">
        <v>37</v>
      </c>
      <c r="F68" s="42" t="s">
        <v>38</v>
      </c>
      <c r="G68" s="43" t="s">
        <v>72</v>
      </c>
      <c r="H68" s="24"/>
      <c r="I68" s="24"/>
      <c r="J68" s="24"/>
      <c r="K68" s="22">
        <v>350000</v>
      </c>
    </row>
    <row r="69" spans="2:11" ht="66" customHeight="1">
      <c r="B69" s="23"/>
      <c r="C69" s="23"/>
      <c r="D69" s="23" t="s">
        <v>36</v>
      </c>
      <c r="E69" s="20" t="s">
        <v>37</v>
      </c>
      <c r="F69" s="42" t="s">
        <v>38</v>
      </c>
      <c r="G69" s="45" t="s">
        <v>90</v>
      </c>
      <c r="H69" s="24"/>
      <c r="I69" s="24"/>
      <c r="J69" s="24"/>
      <c r="K69" s="22">
        <v>210000</v>
      </c>
    </row>
    <row r="70" spans="2:11" ht="51.75" customHeight="1">
      <c r="B70" s="23"/>
      <c r="C70" s="23"/>
      <c r="D70" s="23" t="s">
        <v>36</v>
      </c>
      <c r="E70" s="20" t="s">
        <v>37</v>
      </c>
      <c r="F70" s="42" t="s">
        <v>38</v>
      </c>
      <c r="G70" s="45" t="s">
        <v>91</v>
      </c>
      <c r="H70" s="24"/>
      <c r="I70" s="24"/>
      <c r="J70" s="24"/>
      <c r="K70" s="22">
        <f>210000+154000</f>
        <v>364000</v>
      </c>
    </row>
    <row r="71" spans="1:11" s="31" customFormat="1" ht="60" customHeight="1">
      <c r="A71" s="1"/>
      <c r="B71" s="23"/>
      <c r="C71" s="23"/>
      <c r="D71" s="23" t="s">
        <v>36</v>
      </c>
      <c r="E71" s="20" t="s">
        <v>37</v>
      </c>
      <c r="F71" s="42" t="s">
        <v>38</v>
      </c>
      <c r="G71" s="69" t="s">
        <v>173</v>
      </c>
      <c r="H71" s="70"/>
      <c r="I71" s="70"/>
      <c r="J71" s="70"/>
      <c r="K71" s="35">
        <f>750000-50000</f>
        <v>700000</v>
      </c>
    </row>
    <row r="72" spans="2:11" ht="81" customHeight="1">
      <c r="B72" s="23"/>
      <c r="C72" s="23"/>
      <c r="D72" s="23" t="s">
        <v>36</v>
      </c>
      <c r="E72" s="20" t="s">
        <v>37</v>
      </c>
      <c r="F72" s="42" t="s">
        <v>38</v>
      </c>
      <c r="G72" s="47" t="s">
        <v>106</v>
      </c>
      <c r="H72" s="24"/>
      <c r="I72" s="24"/>
      <c r="J72" s="24"/>
      <c r="K72" s="22">
        <v>56017</v>
      </c>
    </row>
    <row r="73" spans="2:11" ht="54.75" customHeight="1">
      <c r="B73" s="23"/>
      <c r="C73" s="23"/>
      <c r="D73" s="23" t="s">
        <v>36</v>
      </c>
      <c r="E73" s="20" t="s">
        <v>37</v>
      </c>
      <c r="F73" s="42" t="s">
        <v>38</v>
      </c>
      <c r="G73" s="47" t="s">
        <v>116</v>
      </c>
      <c r="H73" s="24"/>
      <c r="I73" s="24"/>
      <c r="J73" s="24"/>
      <c r="K73" s="22">
        <v>319120</v>
      </c>
    </row>
    <row r="74" spans="2:11" ht="54.75" customHeight="1">
      <c r="B74" s="23"/>
      <c r="C74" s="23"/>
      <c r="D74" s="23" t="s">
        <v>36</v>
      </c>
      <c r="E74" s="20" t="s">
        <v>37</v>
      </c>
      <c r="F74" s="42" t="s">
        <v>38</v>
      </c>
      <c r="G74" s="47" t="s">
        <v>117</v>
      </c>
      <c r="H74" s="24"/>
      <c r="I74" s="24"/>
      <c r="J74" s="24"/>
      <c r="K74" s="22">
        <v>293140</v>
      </c>
    </row>
    <row r="75" spans="2:11" ht="78.75" customHeight="1">
      <c r="B75" s="23"/>
      <c r="C75" s="23"/>
      <c r="D75" s="23" t="s">
        <v>36</v>
      </c>
      <c r="E75" s="20" t="s">
        <v>37</v>
      </c>
      <c r="F75" s="42" t="s">
        <v>38</v>
      </c>
      <c r="G75" s="47" t="s">
        <v>118</v>
      </c>
      <c r="H75" s="24"/>
      <c r="I75" s="24"/>
      <c r="J75" s="24"/>
      <c r="K75" s="22">
        <v>70929</v>
      </c>
    </row>
    <row r="76" spans="2:11" ht="72" customHeight="1">
      <c r="B76" s="23"/>
      <c r="C76" s="23"/>
      <c r="D76" s="23" t="s">
        <v>36</v>
      </c>
      <c r="E76" s="20" t="s">
        <v>37</v>
      </c>
      <c r="F76" s="42" t="s">
        <v>38</v>
      </c>
      <c r="G76" s="47" t="s">
        <v>122</v>
      </c>
      <c r="H76" s="24"/>
      <c r="I76" s="24"/>
      <c r="J76" s="24"/>
      <c r="K76" s="22">
        <v>18344</v>
      </c>
    </row>
    <row r="77" spans="2:11" ht="69" customHeight="1">
      <c r="B77" s="23"/>
      <c r="C77" s="23"/>
      <c r="D77" s="23" t="s">
        <v>36</v>
      </c>
      <c r="E77" s="20" t="s">
        <v>37</v>
      </c>
      <c r="F77" s="42" t="s">
        <v>38</v>
      </c>
      <c r="G77" s="47" t="s">
        <v>123</v>
      </c>
      <c r="H77" s="24"/>
      <c r="I77" s="24"/>
      <c r="J77" s="24"/>
      <c r="K77" s="22">
        <v>24138</v>
      </c>
    </row>
    <row r="78" spans="2:11" ht="69" customHeight="1">
      <c r="B78" s="23"/>
      <c r="C78" s="23"/>
      <c r="D78" s="58" t="s">
        <v>36</v>
      </c>
      <c r="E78" s="59" t="s">
        <v>37</v>
      </c>
      <c r="F78" s="60" t="s">
        <v>38</v>
      </c>
      <c r="G78" s="61" t="s">
        <v>127</v>
      </c>
      <c r="H78" s="24"/>
      <c r="I78" s="24"/>
      <c r="J78" s="24"/>
      <c r="K78" s="22">
        <v>400000</v>
      </c>
    </row>
    <row r="79" spans="2:11" ht="75" customHeight="1">
      <c r="B79" s="23"/>
      <c r="C79" s="23"/>
      <c r="D79" s="58" t="s">
        <v>36</v>
      </c>
      <c r="E79" s="59" t="s">
        <v>37</v>
      </c>
      <c r="F79" s="60" t="s">
        <v>38</v>
      </c>
      <c r="G79" s="61" t="s">
        <v>128</v>
      </c>
      <c r="H79" s="24"/>
      <c r="I79" s="24"/>
      <c r="J79" s="24"/>
      <c r="K79" s="22">
        <v>12000</v>
      </c>
    </row>
    <row r="80" spans="2:11" ht="81" customHeight="1">
      <c r="B80" s="23"/>
      <c r="C80" s="23"/>
      <c r="D80" s="58" t="s">
        <v>36</v>
      </c>
      <c r="E80" s="59" t="s">
        <v>37</v>
      </c>
      <c r="F80" s="60" t="s">
        <v>38</v>
      </c>
      <c r="G80" s="61" t="s">
        <v>145</v>
      </c>
      <c r="H80" s="24"/>
      <c r="I80" s="24"/>
      <c r="J80" s="24"/>
      <c r="K80" s="22">
        <v>92610</v>
      </c>
    </row>
    <row r="81" spans="2:11" ht="72" customHeight="1">
      <c r="B81" s="23"/>
      <c r="C81" s="23"/>
      <c r="D81" s="58" t="s">
        <v>36</v>
      </c>
      <c r="E81" s="59" t="s">
        <v>37</v>
      </c>
      <c r="F81" s="60" t="s">
        <v>38</v>
      </c>
      <c r="G81" s="61" t="s">
        <v>146</v>
      </c>
      <c r="H81" s="24"/>
      <c r="I81" s="24"/>
      <c r="J81" s="24"/>
      <c r="K81" s="22">
        <v>255253</v>
      </c>
    </row>
    <row r="82" spans="2:11" ht="72" customHeight="1">
      <c r="B82" s="23"/>
      <c r="C82" s="23"/>
      <c r="D82" s="58" t="s">
        <v>36</v>
      </c>
      <c r="E82" s="59" t="s">
        <v>37</v>
      </c>
      <c r="F82" s="60" t="s">
        <v>38</v>
      </c>
      <c r="G82" s="61" t="s">
        <v>176</v>
      </c>
      <c r="H82" s="24"/>
      <c r="I82" s="24"/>
      <c r="J82" s="24"/>
      <c r="K82" s="22">
        <v>11273</v>
      </c>
    </row>
    <row r="83" spans="2:11" ht="72" customHeight="1">
      <c r="B83" s="23"/>
      <c r="C83" s="23"/>
      <c r="D83" s="58" t="s">
        <v>36</v>
      </c>
      <c r="E83" s="59" t="s">
        <v>37</v>
      </c>
      <c r="F83" s="60" t="s">
        <v>38</v>
      </c>
      <c r="G83" s="61" t="s">
        <v>177</v>
      </c>
      <c r="H83" s="24"/>
      <c r="I83" s="24"/>
      <c r="J83" s="24"/>
      <c r="K83" s="22">
        <v>258272</v>
      </c>
    </row>
    <row r="84" spans="2:11" ht="47.25" customHeight="1">
      <c r="B84" s="23"/>
      <c r="C84" s="23"/>
      <c r="D84" s="23" t="s">
        <v>39</v>
      </c>
      <c r="E84" s="20" t="s">
        <v>40</v>
      </c>
      <c r="F84" s="40" t="s">
        <v>41</v>
      </c>
      <c r="G84" s="33" t="s">
        <v>28</v>
      </c>
      <c r="H84" s="24"/>
      <c r="I84" s="24"/>
      <c r="J84" s="24"/>
      <c r="K84" s="22">
        <f>42000-6500+8000</f>
        <v>43500</v>
      </c>
    </row>
    <row r="85" spans="2:11" ht="49.5" customHeight="1">
      <c r="B85" s="23"/>
      <c r="C85" s="23"/>
      <c r="D85" s="23" t="s">
        <v>39</v>
      </c>
      <c r="E85" s="20" t="s">
        <v>40</v>
      </c>
      <c r="F85" s="40" t="s">
        <v>41</v>
      </c>
      <c r="G85" s="33" t="s">
        <v>178</v>
      </c>
      <c r="H85" s="24"/>
      <c r="I85" s="24"/>
      <c r="J85" s="24"/>
      <c r="K85" s="22">
        <v>970000</v>
      </c>
    </row>
    <row r="86" spans="2:11" ht="75" customHeight="1">
      <c r="B86" s="23"/>
      <c r="C86" s="23"/>
      <c r="D86" s="23" t="s">
        <v>39</v>
      </c>
      <c r="E86" s="20" t="s">
        <v>40</v>
      </c>
      <c r="F86" s="40" t="s">
        <v>41</v>
      </c>
      <c r="G86" s="33" t="s">
        <v>101</v>
      </c>
      <c r="H86" s="24"/>
      <c r="I86" s="24"/>
      <c r="J86" s="24"/>
      <c r="K86" s="22">
        <v>490621</v>
      </c>
    </row>
    <row r="87" spans="2:11" ht="30" customHeight="1">
      <c r="B87" s="23"/>
      <c r="C87" s="23"/>
      <c r="D87" s="23" t="s">
        <v>42</v>
      </c>
      <c r="E87" s="20" t="s">
        <v>43</v>
      </c>
      <c r="F87" s="40" t="s">
        <v>44</v>
      </c>
      <c r="G87" s="33" t="s">
        <v>28</v>
      </c>
      <c r="H87" s="24"/>
      <c r="I87" s="24"/>
      <c r="J87" s="24"/>
      <c r="K87" s="57">
        <f>32000-1890</f>
        <v>30110</v>
      </c>
    </row>
    <row r="88" spans="2:11" ht="30.75" customHeight="1">
      <c r="B88" s="23"/>
      <c r="C88" s="23"/>
      <c r="D88" s="23" t="s">
        <v>45</v>
      </c>
      <c r="E88" s="20" t="s">
        <v>43</v>
      </c>
      <c r="F88" s="40" t="s">
        <v>46</v>
      </c>
      <c r="G88" s="33" t="s">
        <v>28</v>
      </c>
      <c r="H88" s="24"/>
      <c r="I88" s="24"/>
      <c r="J88" s="24"/>
      <c r="K88" s="22">
        <f>78000-3500</f>
        <v>74500</v>
      </c>
    </row>
    <row r="89" spans="2:11" ht="30.75" customHeight="1">
      <c r="B89" s="23"/>
      <c r="C89" s="23"/>
      <c r="D89" s="23" t="s">
        <v>147</v>
      </c>
      <c r="E89" s="20" t="s">
        <v>43</v>
      </c>
      <c r="F89" s="40" t="s">
        <v>148</v>
      </c>
      <c r="G89" s="33" t="s">
        <v>28</v>
      </c>
      <c r="H89" s="24"/>
      <c r="I89" s="24"/>
      <c r="J89" s="24"/>
      <c r="K89" s="22">
        <v>43000</v>
      </c>
    </row>
    <row r="90" spans="2:11" ht="30" customHeight="1">
      <c r="B90" s="23"/>
      <c r="C90" s="23"/>
      <c r="D90" s="23" t="s">
        <v>47</v>
      </c>
      <c r="E90" s="20" t="s">
        <v>43</v>
      </c>
      <c r="F90" s="40" t="s">
        <v>48</v>
      </c>
      <c r="G90" s="33" t="s">
        <v>28</v>
      </c>
      <c r="H90" s="24"/>
      <c r="I90" s="24"/>
      <c r="J90" s="24"/>
      <c r="K90" s="57">
        <f>78100-6600</f>
        <v>71500</v>
      </c>
    </row>
    <row r="91" spans="2:11" ht="55.5" customHeight="1">
      <c r="B91" s="23"/>
      <c r="C91" s="23"/>
      <c r="D91" s="23">
        <v>5031</v>
      </c>
      <c r="E91" s="20" t="s">
        <v>30</v>
      </c>
      <c r="F91" s="40" t="s">
        <v>181</v>
      </c>
      <c r="G91" s="33" t="s">
        <v>182</v>
      </c>
      <c r="H91" s="24"/>
      <c r="I91" s="24"/>
      <c r="J91" s="24"/>
      <c r="K91" s="57">
        <v>15000</v>
      </c>
    </row>
    <row r="92" spans="1:11" s="41" customFormat="1" ht="36" customHeight="1">
      <c r="A92" s="39"/>
      <c r="B92" s="15"/>
      <c r="C92" s="15">
        <v>15</v>
      </c>
      <c r="D92" s="15"/>
      <c r="E92" s="14"/>
      <c r="F92" s="18" t="s">
        <v>49</v>
      </c>
      <c r="G92" s="44"/>
      <c r="H92" s="38"/>
      <c r="I92" s="38"/>
      <c r="J92" s="38"/>
      <c r="K92" s="26">
        <f>SUM(K93:K94)</f>
        <v>247000</v>
      </c>
    </row>
    <row r="93" spans="2:11" ht="53.25" customHeight="1">
      <c r="B93" s="23"/>
      <c r="C93" s="23"/>
      <c r="D93" s="23" t="s">
        <v>50</v>
      </c>
      <c r="E93" s="20" t="s">
        <v>36</v>
      </c>
      <c r="F93" s="40" t="s">
        <v>51</v>
      </c>
      <c r="G93" s="33" t="s">
        <v>28</v>
      </c>
      <c r="H93" s="24"/>
      <c r="I93" s="24"/>
      <c r="J93" s="24"/>
      <c r="K93" s="22">
        <f>25000+22000</f>
        <v>47000</v>
      </c>
    </row>
    <row r="94" spans="2:11" ht="59.25" customHeight="1">
      <c r="B94" s="23"/>
      <c r="C94" s="23"/>
      <c r="D94" s="23" t="s">
        <v>92</v>
      </c>
      <c r="E94" s="20" t="s">
        <v>93</v>
      </c>
      <c r="F94" s="40" t="s">
        <v>94</v>
      </c>
      <c r="G94" s="33" t="s">
        <v>82</v>
      </c>
      <c r="H94" s="24"/>
      <c r="I94" s="24"/>
      <c r="J94" s="24"/>
      <c r="K94" s="22">
        <v>200000</v>
      </c>
    </row>
    <row r="95" spans="1:11" s="41" customFormat="1" ht="28.5">
      <c r="A95" s="39"/>
      <c r="B95" s="15"/>
      <c r="C95" s="15">
        <v>24</v>
      </c>
      <c r="D95" s="15"/>
      <c r="E95" s="14"/>
      <c r="F95" s="18" t="s">
        <v>55</v>
      </c>
      <c r="G95" s="44"/>
      <c r="H95" s="38"/>
      <c r="I95" s="38"/>
      <c r="J95" s="38"/>
      <c r="K95" s="26">
        <f>SUM(K96:K121)</f>
        <v>4775331</v>
      </c>
    </row>
    <row r="96" spans="2:11" ht="63" customHeight="1">
      <c r="B96" s="23"/>
      <c r="C96" s="23"/>
      <c r="D96" s="23" t="s">
        <v>56</v>
      </c>
      <c r="E96" s="20" t="s">
        <v>57</v>
      </c>
      <c r="F96" s="40" t="s">
        <v>58</v>
      </c>
      <c r="G96" s="33" t="s">
        <v>81</v>
      </c>
      <c r="H96" s="24"/>
      <c r="I96" s="24"/>
      <c r="J96" s="24"/>
      <c r="K96" s="22">
        <v>5000</v>
      </c>
    </row>
    <row r="97" spans="2:11" ht="75" customHeight="1">
      <c r="B97" s="23"/>
      <c r="C97" s="23"/>
      <c r="D97" s="23" t="s">
        <v>56</v>
      </c>
      <c r="E97" s="20" t="s">
        <v>57</v>
      </c>
      <c r="F97" s="40" t="s">
        <v>58</v>
      </c>
      <c r="G97" s="33" t="s">
        <v>80</v>
      </c>
      <c r="H97" s="24"/>
      <c r="I97" s="24"/>
      <c r="J97" s="24"/>
      <c r="K97" s="22">
        <v>10000</v>
      </c>
    </row>
    <row r="98" spans="2:11" ht="59.25" customHeight="1">
      <c r="B98" s="23"/>
      <c r="C98" s="23"/>
      <c r="D98" s="23" t="s">
        <v>56</v>
      </c>
      <c r="E98" s="20" t="s">
        <v>57</v>
      </c>
      <c r="F98" s="40" t="s">
        <v>58</v>
      </c>
      <c r="G98" s="46" t="s">
        <v>129</v>
      </c>
      <c r="H98" s="24"/>
      <c r="I98" s="24"/>
      <c r="J98" s="24"/>
      <c r="K98" s="22">
        <v>12000</v>
      </c>
    </row>
    <row r="99" spans="2:11" ht="59.25" customHeight="1">
      <c r="B99" s="23"/>
      <c r="C99" s="23"/>
      <c r="D99" s="23" t="s">
        <v>56</v>
      </c>
      <c r="E99" s="20" t="s">
        <v>57</v>
      </c>
      <c r="F99" s="40" t="s">
        <v>58</v>
      </c>
      <c r="G99" s="46" t="s">
        <v>130</v>
      </c>
      <c r="H99" s="24"/>
      <c r="I99" s="24"/>
      <c r="J99" s="24"/>
      <c r="K99" s="22">
        <v>15717</v>
      </c>
    </row>
    <row r="100" spans="2:11" ht="59.25" customHeight="1">
      <c r="B100" s="23"/>
      <c r="C100" s="23"/>
      <c r="D100" s="23" t="s">
        <v>56</v>
      </c>
      <c r="E100" s="20" t="s">
        <v>57</v>
      </c>
      <c r="F100" s="40" t="s">
        <v>58</v>
      </c>
      <c r="G100" s="53" t="s">
        <v>108</v>
      </c>
      <c r="H100" s="24"/>
      <c r="I100" s="24"/>
      <c r="J100" s="24"/>
      <c r="K100" s="22">
        <v>8000</v>
      </c>
    </row>
    <row r="101" spans="2:11" ht="59.25" customHeight="1">
      <c r="B101" s="23"/>
      <c r="C101" s="23"/>
      <c r="D101" s="23" t="s">
        <v>56</v>
      </c>
      <c r="E101" s="20" t="s">
        <v>57</v>
      </c>
      <c r="F101" s="40" t="s">
        <v>58</v>
      </c>
      <c r="G101" s="46" t="s">
        <v>107</v>
      </c>
      <c r="H101" s="24"/>
      <c r="I101" s="24"/>
      <c r="J101" s="24"/>
      <c r="K101" s="22">
        <v>3000</v>
      </c>
    </row>
    <row r="102" spans="2:11" ht="28.5" customHeight="1">
      <c r="B102" s="23"/>
      <c r="C102" s="23"/>
      <c r="D102" s="23" t="s">
        <v>56</v>
      </c>
      <c r="E102" s="20" t="s">
        <v>57</v>
      </c>
      <c r="F102" s="40" t="s">
        <v>58</v>
      </c>
      <c r="G102" s="46" t="s">
        <v>28</v>
      </c>
      <c r="H102" s="24"/>
      <c r="I102" s="24"/>
      <c r="J102" s="24"/>
      <c r="K102" s="22">
        <v>20000</v>
      </c>
    </row>
    <row r="103" spans="2:11" ht="59.25" customHeight="1">
      <c r="B103" s="23"/>
      <c r="C103" s="23"/>
      <c r="D103" s="23" t="s">
        <v>59</v>
      </c>
      <c r="E103" s="20" t="s">
        <v>60</v>
      </c>
      <c r="F103" s="40" t="s">
        <v>61</v>
      </c>
      <c r="G103" s="46" t="s">
        <v>119</v>
      </c>
      <c r="H103" s="24"/>
      <c r="I103" s="24"/>
      <c r="J103" s="24"/>
      <c r="K103" s="22">
        <v>20000</v>
      </c>
    </row>
    <row r="104" spans="2:11" ht="34.5" customHeight="1">
      <c r="B104" s="23"/>
      <c r="C104" s="23"/>
      <c r="D104" s="23" t="s">
        <v>59</v>
      </c>
      <c r="E104" s="20" t="s">
        <v>60</v>
      </c>
      <c r="F104" s="40" t="s">
        <v>61</v>
      </c>
      <c r="G104" s="33" t="s">
        <v>28</v>
      </c>
      <c r="H104" s="24"/>
      <c r="I104" s="24"/>
      <c r="J104" s="24"/>
      <c r="K104" s="22">
        <f>430000+13000</f>
        <v>443000</v>
      </c>
    </row>
    <row r="105" spans="2:11" ht="48" customHeight="1">
      <c r="B105" s="23"/>
      <c r="C105" s="23"/>
      <c r="D105" s="23" t="s">
        <v>59</v>
      </c>
      <c r="E105" s="20" t="s">
        <v>60</v>
      </c>
      <c r="F105" s="40" t="s">
        <v>61</v>
      </c>
      <c r="G105" s="33" t="s">
        <v>79</v>
      </c>
      <c r="H105" s="24"/>
      <c r="I105" s="24"/>
      <c r="J105" s="24"/>
      <c r="K105" s="22">
        <v>56700</v>
      </c>
    </row>
    <row r="106" spans="2:11" ht="57.75" customHeight="1">
      <c r="B106" s="23"/>
      <c r="C106" s="23"/>
      <c r="D106" s="23" t="s">
        <v>59</v>
      </c>
      <c r="E106" s="20" t="s">
        <v>60</v>
      </c>
      <c r="F106" s="40" t="s">
        <v>61</v>
      </c>
      <c r="G106" s="33" t="s">
        <v>109</v>
      </c>
      <c r="H106" s="24"/>
      <c r="I106" s="24"/>
      <c r="J106" s="24"/>
      <c r="K106" s="22">
        <v>69994</v>
      </c>
    </row>
    <row r="107" spans="2:11" ht="57.75" customHeight="1">
      <c r="B107" s="23"/>
      <c r="C107" s="23"/>
      <c r="D107" s="23" t="s">
        <v>59</v>
      </c>
      <c r="E107" s="20" t="s">
        <v>60</v>
      </c>
      <c r="F107" s="40" t="s">
        <v>61</v>
      </c>
      <c r="G107" s="46" t="s">
        <v>126</v>
      </c>
      <c r="H107" s="24"/>
      <c r="I107" s="24"/>
      <c r="J107" s="24"/>
      <c r="K107" s="22">
        <v>56000</v>
      </c>
    </row>
    <row r="108" spans="2:11" ht="57.75" customHeight="1">
      <c r="B108" s="23"/>
      <c r="C108" s="23"/>
      <c r="D108" s="58" t="s">
        <v>59</v>
      </c>
      <c r="E108" s="59" t="s">
        <v>60</v>
      </c>
      <c r="F108" s="60" t="s">
        <v>61</v>
      </c>
      <c r="G108" s="62" t="s">
        <v>131</v>
      </c>
      <c r="H108" s="24"/>
      <c r="I108" s="63"/>
      <c r="J108" s="63"/>
      <c r="K108" s="22">
        <v>14721</v>
      </c>
    </row>
    <row r="109" spans="2:11" ht="78.75" customHeight="1">
      <c r="B109" s="23"/>
      <c r="C109" s="23"/>
      <c r="D109" s="23" t="s">
        <v>59</v>
      </c>
      <c r="E109" s="20" t="s">
        <v>60</v>
      </c>
      <c r="F109" s="40" t="s">
        <v>61</v>
      </c>
      <c r="G109" s="46" t="s">
        <v>97</v>
      </c>
      <c r="H109" s="24"/>
      <c r="I109" s="24"/>
      <c r="J109" s="24"/>
      <c r="K109" s="22">
        <v>500430</v>
      </c>
    </row>
    <row r="110" spans="2:11" ht="74.25" customHeight="1">
      <c r="B110" s="23"/>
      <c r="C110" s="23"/>
      <c r="D110" s="23" t="s">
        <v>59</v>
      </c>
      <c r="E110" s="20" t="s">
        <v>60</v>
      </c>
      <c r="F110" s="40" t="s">
        <v>61</v>
      </c>
      <c r="G110" s="33" t="s">
        <v>83</v>
      </c>
      <c r="H110" s="24"/>
      <c r="I110" s="24"/>
      <c r="J110" s="24"/>
      <c r="K110" s="22">
        <v>32400</v>
      </c>
    </row>
    <row r="111" spans="2:11" ht="69" customHeight="1">
      <c r="B111" s="23"/>
      <c r="C111" s="23"/>
      <c r="D111" s="23" t="s">
        <v>59</v>
      </c>
      <c r="E111" s="20" t="s">
        <v>60</v>
      </c>
      <c r="F111" s="40" t="s">
        <v>61</v>
      </c>
      <c r="G111" s="33" t="s">
        <v>76</v>
      </c>
      <c r="H111" s="24"/>
      <c r="I111" s="24"/>
      <c r="J111" s="24"/>
      <c r="K111" s="22">
        <v>745000</v>
      </c>
    </row>
    <row r="112" spans="2:11" ht="87" customHeight="1">
      <c r="B112" s="23"/>
      <c r="C112" s="23"/>
      <c r="D112" s="23" t="s">
        <v>59</v>
      </c>
      <c r="E112" s="20" t="s">
        <v>60</v>
      </c>
      <c r="F112" s="40" t="s">
        <v>61</v>
      </c>
      <c r="G112" s="33" t="s">
        <v>125</v>
      </c>
      <c r="H112" s="24"/>
      <c r="I112" s="24"/>
      <c r="J112" s="24"/>
      <c r="K112" s="22">
        <v>244570</v>
      </c>
    </row>
    <row r="113" spans="2:11" ht="64.5" customHeight="1">
      <c r="B113" s="23"/>
      <c r="C113" s="23"/>
      <c r="D113" s="23" t="s">
        <v>59</v>
      </c>
      <c r="E113" s="20" t="s">
        <v>60</v>
      </c>
      <c r="F113" s="40" t="s">
        <v>61</v>
      </c>
      <c r="G113" s="33" t="s">
        <v>73</v>
      </c>
      <c r="H113" s="24"/>
      <c r="I113" s="24"/>
      <c r="J113" s="24"/>
      <c r="K113" s="22">
        <v>490675</v>
      </c>
    </row>
    <row r="114" spans="2:11" ht="46.5" customHeight="1">
      <c r="B114" s="23"/>
      <c r="C114" s="23"/>
      <c r="D114" s="23" t="s">
        <v>59</v>
      </c>
      <c r="E114" s="20" t="s">
        <v>60</v>
      </c>
      <c r="F114" s="40" t="s">
        <v>61</v>
      </c>
      <c r="G114" s="46" t="s">
        <v>133</v>
      </c>
      <c r="H114" s="24"/>
      <c r="I114" s="24"/>
      <c r="J114" s="24"/>
      <c r="K114" s="22">
        <v>9000</v>
      </c>
    </row>
    <row r="115" spans="2:11" ht="49.5" customHeight="1">
      <c r="B115" s="23"/>
      <c r="C115" s="23"/>
      <c r="D115" s="58" t="s">
        <v>59</v>
      </c>
      <c r="E115" s="59" t="s">
        <v>60</v>
      </c>
      <c r="F115" s="60" t="s">
        <v>61</v>
      </c>
      <c r="G115" s="64" t="s">
        <v>132</v>
      </c>
      <c r="H115" s="24"/>
      <c r="I115" s="63"/>
      <c r="J115" s="65"/>
      <c r="K115" s="22">
        <v>9000</v>
      </c>
    </row>
    <row r="116" spans="2:11" ht="76.5" customHeight="1">
      <c r="B116" s="23"/>
      <c r="C116" s="23"/>
      <c r="D116" s="58">
        <v>4090</v>
      </c>
      <c r="E116" s="66" t="s">
        <v>60</v>
      </c>
      <c r="F116" s="60" t="s">
        <v>61</v>
      </c>
      <c r="G116" s="61" t="s">
        <v>154</v>
      </c>
      <c r="H116" s="24"/>
      <c r="I116" s="24"/>
      <c r="J116" s="24"/>
      <c r="K116" s="22">
        <v>1497440</v>
      </c>
    </row>
    <row r="117" spans="2:11" ht="53.25" customHeight="1">
      <c r="B117" s="23"/>
      <c r="C117" s="23"/>
      <c r="D117" s="23" t="s">
        <v>59</v>
      </c>
      <c r="E117" s="20" t="s">
        <v>60</v>
      </c>
      <c r="F117" s="40" t="s">
        <v>61</v>
      </c>
      <c r="G117" s="46" t="s">
        <v>161</v>
      </c>
      <c r="H117" s="24"/>
      <c r="I117" s="24"/>
      <c r="J117" s="24"/>
      <c r="K117" s="22">
        <v>288000</v>
      </c>
    </row>
    <row r="118" spans="2:11" ht="39.75" customHeight="1">
      <c r="B118" s="23"/>
      <c r="C118" s="23"/>
      <c r="D118" s="23" t="s">
        <v>62</v>
      </c>
      <c r="E118" s="20" t="s">
        <v>40</v>
      </c>
      <c r="F118" s="40" t="s">
        <v>63</v>
      </c>
      <c r="G118" s="33" t="s">
        <v>28</v>
      </c>
      <c r="H118" s="24"/>
      <c r="I118" s="24"/>
      <c r="J118" s="24"/>
      <c r="K118" s="22">
        <v>92000</v>
      </c>
    </row>
    <row r="119" spans="2:11" ht="39.75" customHeight="1">
      <c r="B119" s="23"/>
      <c r="C119" s="23"/>
      <c r="D119" s="23" t="s">
        <v>62</v>
      </c>
      <c r="E119" s="20" t="s">
        <v>40</v>
      </c>
      <c r="F119" s="40" t="s">
        <v>63</v>
      </c>
      <c r="G119" s="33" t="s">
        <v>149</v>
      </c>
      <c r="H119" s="24"/>
      <c r="I119" s="24"/>
      <c r="J119" s="24"/>
      <c r="K119" s="22">
        <v>85000</v>
      </c>
    </row>
    <row r="120" spans="2:11" ht="39" customHeight="1">
      <c r="B120" s="23"/>
      <c r="C120" s="23"/>
      <c r="D120" s="23" t="s">
        <v>64</v>
      </c>
      <c r="E120" s="20" t="s">
        <v>65</v>
      </c>
      <c r="F120" s="40" t="s">
        <v>66</v>
      </c>
      <c r="G120" s="33" t="s">
        <v>28</v>
      </c>
      <c r="H120" s="24"/>
      <c r="I120" s="24"/>
      <c r="J120" s="24"/>
      <c r="K120" s="22">
        <f>12000+11000</f>
        <v>23000</v>
      </c>
    </row>
    <row r="121" spans="2:11" ht="38.25" customHeight="1">
      <c r="B121" s="23"/>
      <c r="C121" s="23"/>
      <c r="D121" s="23" t="s">
        <v>52</v>
      </c>
      <c r="E121" s="20" t="s">
        <v>53</v>
      </c>
      <c r="F121" s="40" t="s">
        <v>54</v>
      </c>
      <c r="G121" s="33" t="s">
        <v>28</v>
      </c>
      <c r="H121" s="24"/>
      <c r="I121" s="24"/>
      <c r="J121" s="24"/>
      <c r="K121" s="22">
        <v>24684</v>
      </c>
    </row>
    <row r="122" spans="2:11" ht="30.75" customHeight="1">
      <c r="B122" s="23"/>
      <c r="C122" s="48">
        <v>76</v>
      </c>
      <c r="D122" s="32"/>
      <c r="E122" s="32"/>
      <c r="F122" s="49" t="s">
        <v>98</v>
      </c>
      <c r="G122" s="33"/>
      <c r="H122" s="50"/>
      <c r="I122" s="50"/>
      <c r="J122" s="50"/>
      <c r="K122" s="51">
        <f>SUM(K123:K125)</f>
        <v>925446</v>
      </c>
    </row>
    <row r="123" spans="2:11" ht="60" customHeight="1">
      <c r="B123" s="67"/>
      <c r="C123" s="23"/>
      <c r="D123" s="23" t="s">
        <v>100</v>
      </c>
      <c r="E123" s="20" t="s">
        <v>93</v>
      </c>
      <c r="F123" s="40" t="s">
        <v>99</v>
      </c>
      <c r="G123" s="33" t="s">
        <v>102</v>
      </c>
      <c r="H123" s="50"/>
      <c r="I123" s="50"/>
      <c r="J123" s="50"/>
      <c r="K123" s="52">
        <v>265446</v>
      </c>
    </row>
    <row r="124" spans="2:11" ht="60" customHeight="1">
      <c r="B124" s="68"/>
      <c r="C124" s="23"/>
      <c r="D124" s="23" t="s">
        <v>100</v>
      </c>
      <c r="E124" s="20" t="s">
        <v>93</v>
      </c>
      <c r="F124" s="40" t="s">
        <v>99</v>
      </c>
      <c r="G124" s="33" t="s">
        <v>174</v>
      </c>
      <c r="H124" s="50"/>
      <c r="I124" s="50"/>
      <c r="J124" s="50"/>
      <c r="K124" s="71">
        <v>300000</v>
      </c>
    </row>
    <row r="125" spans="2:11" ht="48" customHeight="1">
      <c r="B125" s="85"/>
      <c r="C125" s="88"/>
      <c r="D125" s="76">
        <v>8440</v>
      </c>
      <c r="E125" s="79" t="s">
        <v>93</v>
      </c>
      <c r="F125" s="79" t="s">
        <v>160</v>
      </c>
      <c r="G125" s="33" t="s">
        <v>164</v>
      </c>
      <c r="H125" s="50"/>
      <c r="I125" s="50"/>
      <c r="J125" s="50"/>
      <c r="K125" s="82">
        <v>360000</v>
      </c>
    </row>
    <row r="126" spans="2:11" ht="42" customHeight="1">
      <c r="B126" s="86"/>
      <c r="C126" s="89"/>
      <c r="D126" s="77"/>
      <c r="E126" s="80"/>
      <c r="F126" s="80"/>
      <c r="G126" s="33" t="s">
        <v>165</v>
      </c>
      <c r="H126" s="50"/>
      <c r="I126" s="50"/>
      <c r="J126" s="50"/>
      <c r="K126" s="83"/>
    </row>
    <row r="127" spans="2:11" ht="42" customHeight="1">
      <c r="B127" s="86"/>
      <c r="C127" s="89"/>
      <c r="D127" s="77"/>
      <c r="E127" s="80"/>
      <c r="F127" s="80"/>
      <c r="G127" s="33" t="s">
        <v>166</v>
      </c>
      <c r="H127" s="50"/>
      <c r="I127" s="50"/>
      <c r="J127" s="50"/>
      <c r="K127" s="83"/>
    </row>
    <row r="128" spans="2:11" ht="48" customHeight="1">
      <c r="B128" s="86"/>
      <c r="C128" s="89"/>
      <c r="D128" s="77"/>
      <c r="E128" s="80"/>
      <c r="F128" s="80"/>
      <c r="G128" s="33" t="s">
        <v>167</v>
      </c>
      <c r="H128" s="50"/>
      <c r="I128" s="50"/>
      <c r="J128" s="50"/>
      <c r="K128" s="83"/>
    </row>
    <row r="129" spans="2:11" ht="36" customHeight="1">
      <c r="B129" s="86"/>
      <c r="C129" s="89"/>
      <c r="D129" s="77"/>
      <c r="E129" s="80"/>
      <c r="F129" s="80"/>
      <c r="G129" s="33" t="s">
        <v>168</v>
      </c>
      <c r="H129" s="50"/>
      <c r="I129" s="50"/>
      <c r="J129" s="50"/>
      <c r="K129" s="83"/>
    </row>
    <row r="130" spans="2:11" ht="54.75" customHeight="1">
      <c r="B130" s="87"/>
      <c r="C130" s="90"/>
      <c r="D130" s="78"/>
      <c r="E130" s="81"/>
      <c r="F130" s="81"/>
      <c r="G130" s="33" t="s">
        <v>169</v>
      </c>
      <c r="H130" s="50"/>
      <c r="I130" s="50"/>
      <c r="J130" s="50"/>
      <c r="K130" s="84"/>
    </row>
    <row r="131" spans="2:11" ht="25.5" customHeight="1">
      <c r="B131" s="23"/>
      <c r="C131" s="23"/>
      <c r="D131" s="23"/>
      <c r="E131" s="20"/>
      <c r="F131" s="18" t="s">
        <v>0</v>
      </c>
      <c r="G131" s="24"/>
      <c r="H131" s="24"/>
      <c r="I131" s="24"/>
      <c r="J131" s="24"/>
      <c r="K131" s="92">
        <f>K7+K13+K45+K92+K95+K122</f>
        <v>35689621.87</v>
      </c>
    </row>
    <row r="133" spans="2:4" ht="15.75">
      <c r="B133" s="37" t="s">
        <v>134</v>
      </c>
      <c r="C133" s="1"/>
      <c r="D133" s="1"/>
    </row>
    <row r="138" ht="12.75">
      <c r="L138" s="91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</sheetData>
  <sheetProtection/>
  <mergeCells count="9">
    <mergeCell ref="B1:K1"/>
    <mergeCell ref="B3:K3"/>
    <mergeCell ref="I2:J2"/>
    <mergeCell ref="D125:D130"/>
    <mergeCell ref="E125:E130"/>
    <mergeCell ref="F125:F130"/>
    <mergeCell ref="K125:K130"/>
    <mergeCell ref="B125:B130"/>
    <mergeCell ref="C125:C13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2017-10-13T07:21:56Z</cp:lastPrinted>
  <dcterms:created xsi:type="dcterms:W3CDTF">2014-01-17T10:52:16Z</dcterms:created>
  <dcterms:modified xsi:type="dcterms:W3CDTF">2017-10-13T07:21:59Z</dcterms:modified>
  <cp:category/>
  <cp:version/>
  <cp:contentType/>
  <cp:contentStatus/>
</cp:coreProperties>
</file>